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niversity of West Attica\Προγράμματα\Έγγραφα εργαστηρίου\"/>
    </mc:Choice>
  </mc:AlternateContent>
  <bookViews>
    <workbookView xWindow="0" yWindow="0" windowWidth="17250" windowHeight="9120" tabRatio="500" firstSheet="36" activeTab="41"/>
  </bookViews>
  <sheets>
    <sheet name="Σύνολο" sheetId="12" r:id="rId1"/>
    <sheet name="A2" sheetId="26" r:id="rId2"/>
    <sheet name="Βιοχ1" sheetId="3" r:id="rId3"/>
    <sheet name="Βιοχ2" sheetId="24" r:id="rId4"/>
    <sheet name="Βιοχ2 (2)" sheetId="28" r:id="rId5"/>
    <sheet name="Β2" sheetId="19" r:id="rId6"/>
    <sheet name="Βιοχ3" sheetId="8" r:id="rId7"/>
    <sheet name="Βιοχ4" sheetId="20" r:id="rId8"/>
    <sheet name="Βιοχ5" sheetId="4" r:id="rId9"/>
    <sheet name="Βιοχ6" sheetId="5" r:id="rId10"/>
    <sheet name="Βιοχ7" sheetId="40" r:id="rId11"/>
    <sheet name="Βιοχ8" sheetId="33" r:id="rId12"/>
    <sheet name="Βιοχ9" sheetId="22" r:id="rId13"/>
    <sheet name="Βιοχ10" sheetId="36" r:id="rId14"/>
    <sheet name="Βιοχ11" sheetId="25" r:id="rId15"/>
    <sheet name="Βιοχ12" sheetId="34" r:id="rId16"/>
    <sheet name="Βιοχ13" sheetId="32" r:id="rId17"/>
    <sheet name="Βιοχ14" sheetId="38" r:id="rId18"/>
    <sheet name="Βιοχ15" sheetId="21" r:id="rId19"/>
    <sheet name="Βιοχ15 (2)" sheetId="23" r:id="rId20"/>
    <sheet name="Βιοχ16" sheetId="13" r:id="rId21"/>
    <sheet name="Βιοχ16Ν" sheetId="6" r:id="rId22"/>
    <sheet name="Βιοχ17" sheetId="31" r:id="rId23"/>
    <sheet name="Βιοχ18" sheetId="14" r:id="rId24"/>
    <sheet name="Βιοχ20" sheetId="18" r:id="rId25"/>
    <sheet name="Βιοχ23" sheetId="27" r:id="rId26"/>
    <sheet name="Βιοχ24" sheetId="15" r:id="rId27"/>
    <sheet name="Βιοχ25" sheetId="29" r:id="rId28"/>
    <sheet name="Βιοχ25 (2)" sheetId="41" r:id="rId29"/>
    <sheet name="Βιοχ27" sheetId="10" r:id="rId30"/>
    <sheet name="Βιοχ28" sheetId="1" r:id="rId31"/>
    <sheet name="Βιοχ30" sheetId="9" r:id="rId32"/>
    <sheet name="Βιοχ31" sheetId="7" r:id="rId33"/>
    <sheet name="Βιοχ31 (Α2)" sheetId="2" r:id="rId34"/>
    <sheet name="Βιοχ37" sheetId="37" r:id="rId35"/>
    <sheet name="Βιοχ38" sheetId="35" r:id="rId36"/>
    <sheet name="Βιοχ39" sheetId="17" r:id="rId37"/>
    <sheet name="Βιοχ40" sheetId="39" r:id="rId38"/>
    <sheet name="Βιοχ41" sheetId="16" r:id="rId39"/>
    <sheet name="Βιοχ42" sheetId="11" r:id="rId40"/>
    <sheet name="Βιοχ49" sheetId="30" r:id="rId41"/>
    <sheet name="Βιοχ46" sheetId="42" r:id="rId4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23" i="42" l="1"/>
  <c r="AG22" i="42"/>
  <c r="AG21" i="42"/>
  <c r="AG20" i="42"/>
  <c r="AG19" i="42"/>
  <c r="AG18" i="42"/>
  <c r="AG17" i="42"/>
  <c r="AG16" i="42"/>
  <c r="AG15" i="42"/>
  <c r="AG14" i="42"/>
  <c r="AC23" i="42"/>
  <c r="AC22" i="42"/>
  <c r="AC21" i="42"/>
  <c r="AC20" i="42"/>
  <c r="AC19" i="42"/>
  <c r="AC18" i="42"/>
  <c r="AC17" i="42"/>
  <c r="AC16" i="42"/>
  <c r="AC15" i="42"/>
  <c r="AC14" i="42"/>
  <c r="Y23" i="42"/>
  <c r="Y22" i="42"/>
  <c r="Y21" i="42"/>
  <c r="Y20" i="42"/>
  <c r="Y19" i="42"/>
  <c r="Y18" i="42"/>
  <c r="Y17" i="42"/>
  <c r="Y16" i="42"/>
  <c r="Y15" i="42"/>
  <c r="Y14" i="42"/>
  <c r="U23" i="42"/>
  <c r="U22" i="42"/>
  <c r="U21" i="42"/>
  <c r="U20" i="42"/>
  <c r="U19" i="42"/>
  <c r="U18" i="42"/>
  <c r="U17" i="42"/>
  <c r="U16" i="42"/>
  <c r="U15" i="42"/>
  <c r="U14" i="42"/>
  <c r="Q23" i="42"/>
  <c r="Q22" i="42"/>
  <c r="Q21" i="42"/>
  <c r="Q20" i="42"/>
  <c r="Q19" i="42"/>
  <c r="Q18" i="42"/>
  <c r="Q17" i="42"/>
  <c r="Q16" i="42"/>
  <c r="Q15" i="42"/>
  <c r="Q14" i="42"/>
  <c r="M23" i="42"/>
  <c r="M22" i="42"/>
  <c r="M21" i="42"/>
  <c r="M20" i="42"/>
  <c r="M19" i="42"/>
  <c r="M18" i="42"/>
  <c r="M17" i="42"/>
  <c r="M16" i="42"/>
  <c r="M15" i="42"/>
  <c r="M14" i="42"/>
  <c r="H15" i="42"/>
  <c r="H16" i="42"/>
  <c r="H17" i="42"/>
  <c r="H18" i="42"/>
  <c r="H19" i="42"/>
  <c r="H20" i="42"/>
  <c r="H21" i="42"/>
  <c r="H22" i="42"/>
  <c r="H23" i="42"/>
  <c r="H14" i="42"/>
  <c r="C15" i="42"/>
  <c r="C16" i="42"/>
  <c r="C17" i="42"/>
  <c r="C18" i="42"/>
  <c r="C19" i="42"/>
  <c r="C20" i="42"/>
  <c r="C21" i="42"/>
  <c r="C22" i="42"/>
  <c r="C23" i="42"/>
  <c r="C14" i="42"/>
  <c r="C29" i="42" s="1"/>
  <c r="C14" i="30"/>
  <c r="Q26" i="42" l="1"/>
  <c r="Q27" i="42" s="1"/>
  <c r="M26" i="42"/>
  <c r="M27" i="42" s="1"/>
  <c r="M29" i="42"/>
  <c r="M30" i="42" s="1"/>
  <c r="H26" i="42"/>
  <c r="H28" i="42" s="1"/>
  <c r="C26" i="42"/>
  <c r="C28" i="42" s="1"/>
  <c r="U26" i="42"/>
  <c r="U27" i="42" s="1"/>
  <c r="AC26" i="42"/>
  <c r="AC28" i="42" s="1"/>
  <c r="AG26" i="42"/>
  <c r="AG28" i="42" s="1"/>
  <c r="Y26" i="42"/>
  <c r="Y28" i="42" s="1"/>
  <c r="AG29" i="42"/>
  <c r="AC27" i="42"/>
  <c r="AC29" i="42"/>
  <c r="AC30" i="42" s="1"/>
  <c r="Y27" i="42"/>
  <c r="Y29" i="42"/>
  <c r="U29" i="42"/>
  <c r="Q28" i="42"/>
  <c r="Q29" i="42"/>
  <c r="Q30" i="42" s="1"/>
  <c r="M28" i="42"/>
  <c r="H29" i="42"/>
  <c r="K23" i="21"/>
  <c r="G23" i="21"/>
  <c r="C23" i="21"/>
  <c r="K22" i="21"/>
  <c r="G22" i="21"/>
  <c r="C22" i="21"/>
  <c r="K21" i="21"/>
  <c r="G21" i="21"/>
  <c r="C21" i="21"/>
  <c r="K20" i="21"/>
  <c r="G20" i="21"/>
  <c r="C20" i="21"/>
  <c r="K19" i="21"/>
  <c r="G19" i="21"/>
  <c r="C19" i="21"/>
  <c r="K18" i="21"/>
  <c r="G18" i="21"/>
  <c r="C18" i="21"/>
  <c r="K17" i="21"/>
  <c r="G17" i="21"/>
  <c r="C17" i="21"/>
  <c r="K16" i="21"/>
  <c r="G16" i="21"/>
  <c r="C16" i="21"/>
  <c r="K15" i="21"/>
  <c r="G15" i="21"/>
  <c r="C15" i="21"/>
  <c r="K14" i="21"/>
  <c r="G14" i="21"/>
  <c r="C14" i="21"/>
  <c r="K23" i="22"/>
  <c r="G23" i="22"/>
  <c r="C23" i="22"/>
  <c r="K22" i="22"/>
  <c r="G22" i="22"/>
  <c r="C22" i="22"/>
  <c r="K21" i="22"/>
  <c r="G21" i="22"/>
  <c r="C21" i="22"/>
  <c r="K20" i="22"/>
  <c r="G20" i="22"/>
  <c r="C20" i="22"/>
  <c r="K19" i="22"/>
  <c r="G19" i="22"/>
  <c r="C19" i="22"/>
  <c r="K18" i="22"/>
  <c r="G18" i="22"/>
  <c r="C18" i="22"/>
  <c r="K17" i="22"/>
  <c r="G17" i="22"/>
  <c r="C17" i="22"/>
  <c r="K16" i="22"/>
  <c r="G16" i="22"/>
  <c r="C16" i="22"/>
  <c r="K15" i="22"/>
  <c r="G15" i="22"/>
  <c r="C15" i="22"/>
  <c r="K14" i="22"/>
  <c r="G14" i="22"/>
  <c r="C14" i="22"/>
  <c r="K23" i="41"/>
  <c r="G23" i="41"/>
  <c r="C23" i="41"/>
  <c r="K22" i="41"/>
  <c r="G22" i="41"/>
  <c r="C22" i="41"/>
  <c r="K21" i="41"/>
  <c r="G21" i="41"/>
  <c r="C21" i="41"/>
  <c r="K20" i="41"/>
  <c r="G20" i="41"/>
  <c r="C20" i="41"/>
  <c r="K19" i="41"/>
  <c r="G19" i="41"/>
  <c r="C19" i="41"/>
  <c r="K18" i="41"/>
  <c r="G18" i="41"/>
  <c r="C18" i="41"/>
  <c r="K17" i="41"/>
  <c r="G17" i="41"/>
  <c r="C17" i="41"/>
  <c r="K16" i="41"/>
  <c r="G16" i="41"/>
  <c r="C16" i="41"/>
  <c r="K15" i="41"/>
  <c r="G15" i="41"/>
  <c r="C15" i="41"/>
  <c r="K14" i="41"/>
  <c r="G14" i="41"/>
  <c r="C14" i="41"/>
  <c r="K23" i="40"/>
  <c r="G23" i="40"/>
  <c r="C23" i="40"/>
  <c r="K22" i="40"/>
  <c r="G22" i="40"/>
  <c r="C22" i="40"/>
  <c r="K21" i="40"/>
  <c r="G21" i="40"/>
  <c r="C21" i="40"/>
  <c r="K20" i="40"/>
  <c r="G20" i="40"/>
  <c r="C20" i="40"/>
  <c r="K19" i="40"/>
  <c r="G19" i="40"/>
  <c r="C19" i="40"/>
  <c r="K18" i="40"/>
  <c r="G18" i="40"/>
  <c r="C18" i="40"/>
  <c r="K17" i="40"/>
  <c r="G17" i="40"/>
  <c r="C17" i="40"/>
  <c r="K16" i="40"/>
  <c r="G16" i="40"/>
  <c r="C16" i="40"/>
  <c r="K15" i="40"/>
  <c r="G15" i="40"/>
  <c r="C15" i="40"/>
  <c r="K14" i="40"/>
  <c r="G14" i="40"/>
  <c r="C14" i="40"/>
  <c r="C23" i="39"/>
  <c r="C22" i="39"/>
  <c r="C21" i="39"/>
  <c r="C20" i="39"/>
  <c r="C19" i="39"/>
  <c r="C18" i="39"/>
  <c r="C17" i="39"/>
  <c r="C16" i="39"/>
  <c r="C15" i="39"/>
  <c r="C14" i="39"/>
  <c r="C23" i="38"/>
  <c r="C22" i="38"/>
  <c r="C21" i="38"/>
  <c r="C20" i="38"/>
  <c r="C19" i="38"/>
  <c r="C18" i="38"/>
  <c r="C17" i="38"/>
  <c r="C16" i="38"/>
  <c r="C15" i="38"/>
  <c r="C14" i="38"/>
  <c r="C23" i="37"/>
  <c r="C22" i="37"/>
  <c r="C21" i="37"/>
  <c r="C20" i="37"/>
  <c r="C19" i="37"/>
  <c r="C18" i="37"/>
  <c r="C17" i="37"/>
  <c r="C16" i="37"/>
  <c r="C15" i="37"/>
  <c r="C14" i="37"/>
  <c r="K23" i="36"/>
  <c r="G23" i="36"/>
  <c r="C23" i="36"/>
  <c r="K22" i="36"/>
  <c r="G22" i="36"/>
  <c r="C22" i="36"/>
  <c r="K21" i="36"/>
  <c r="G21" i="36"/>
  <c r="C21" i="36"/>
  <c r="K20" i="36"/>
  <c r="G20" i="36"/>
  <c r="C20" i="36"/>
  <c r="K19" i="36"/>
  <c r="G19" i="36"/>
  <c r="C19" i="36"/>
  <c r="K18" i="36"/>
  <c r="G18" i="36"/>
  <c r="C18" i="36"/>
  <c r="K17" i="36"/>
  <c r="G17" i="36"/>
  <c r="C17" i="36"/>
  <c r="K16" i="36"/>
  <c r="G16" i="36"/>
  <c r="C16" i="36"/>
  <c r="K15" i="36"/>
  <c r="G15" i="36"/>
  <c r="C15" i="36"/>
  <c r="K14" i="36"/>
  <c r="G14" i="36"/>
  <c r="C14" i="36"/>
  <c r="C23" i="35"/>
  <c r="C22" i="35"/>
  <c r="C21" i="35"/>
  <c r="C20" i="35"/>
  <c r="C19" i="35"/>
  <c r="C18" i="35"/>
  <c r="C17" i="35"/>
  <c r="C16" i="35"/>
  <c r="C15" i="35"/>
  <c r="C14" i="35"/>
  <c r="C23" i="34"/>
  <c r="C22" i="34"/>
  <c r="C21" i="34"/>
  <c r="C20" i="34"/>
  <c r="C19" i="34"/>
  <c r="C18" i="34"/>
  <c r="C17" i="34"/>
  <c r="C16" i="34"/>
  <c r="C15" i="34"/>
  <c r="C14" i="34"/>
  <c r="C23" i="33"/>
  <c r="C22" i="33"/>
  <c r="C21" i="33"/>
  <c r="C20" i="33"/>
  <c r="C19" i="33"/>
  <c r="C18" i="33"/>
  <c r="C17" i="33"/>
  <c r="C16" i="33"/>
  <c r="C15" i="33"/>
  <c r="C14" i="33"/>
  <c r="K23" i="32"/>
  <c r="G23" i="32"/>
  <c r="C23" i="32"/>
  <c r="K22" i="32"/>
  <c r="G22" i="32"/>
  <c r="C22" i="32"/>
  <c r="K21" i="32"/>
  <c r="G21" i="32"/>
  <c r="C21" i="32"/>
  <c r="K20" i="32"/>
  <c r="G20" i="32"/>
  <c r="C20" i="32"/>
  <c r="K19" i="32"/>
  <c r="G19" i="32"/>
  <c r="C19" i="32"/>
  <c r="K18" i="32"/>
  <c r="G18" i="32"/>
  <c r="C18" i="32"/>
  <c r="K17" i="32"/>
  <c r="G17" i="32"/>
  <c r="C17" i="32"/>
  <c r="K16" i="32"/>
  <c r="G16" i="32"/>
  <c r="C16" i="32"/>
  <c r="K15" i="32"/>
  <c r="G15" i="32"/>
  <c r="C15" i="32"/>
  <c r="K14" i="32"/>
  <c r="G14" i="32"/>
  <c r="C14" i="32"/>
  <c r="C23" i="31"/>
  <c r="C22" i="31"/>
  <c r="C21" i="31"/>
  <c r="C20" i="31"/>
  <c r="C19" i="31"/>
  <c r="C18" i="31"/>
  <c r="C17" i="31"/>
  <c r="C16" i="31"/>
  <c r="C15" i="31"/>
  <c r="C14" i="31"/>
  <c r="C23" i="30"/>
  <c r="C22" i="30"/>
  <c r="C21" i="30"/>
  <c r="C20" i="30"/>
  <c r="C19" i="30"/>
  <c r="C18" i="30"/>
  <c r="C17" i="30"/>
  <c r="C16" i="30"/>
  <c r="C15" i="30"/>
  <c r="K23" i="29"/>
  <c r="G23" i="29"/>
  <c r="C23" i="29"/>
  <c r="K22" i="29"/>
  <c r="G22" i="29"/>
  <c r="C22" i="29"/>
  <c r="K21" i="29"/>
  <c r="G21" i="29"/>
  <c r="C21" i="29"/>
  <c r="K20" i="29"/>
  <c r="G20" i="29"/>
  <c r="C20" i="29"/>
  <c r="K19" i="29"/>
  <c r="G19" i="29"/>
  <c r="C19" i="29"/>
  <c r="K18" i="29"/>
  <c r="G18" i="29"/>
  <c r="C18" i="29"/>
  <c r="K17" i="29"/>
  <c r="G17" i="29"/>
  <c r="C17" i="29"/>
  <c r="K16" i="29"/>
  <c r="G16" i="29"/>
  <c r="C16" i="29"/>
  <c r="K15" i="29"/>
  <c r="G15" i="29"/>
  <c r="C15" i="29"/>
  <c r="K14" i="29"/>
  <c r="G14" i="29"/>
  <c r="C14" i="29"/>
  <c r="K23" i="28"/>
  <c r="G23" i="28"/>
  <c r="C23" i="28"/>
  <c r="K22" i="28"/>
  <c r="G22" i="28"/>
  <c r="C22" i="28"/>
  <c r="K21" i="28"/>
  <c r="G21" i="28"/>
  <c r="C21" i="28"/>
  <c r="K20" i="28"/>
  <c r="G20" i="28"/>
  <c r="C20" i="28"/>
  <c r="K19" i="28"/>
  <c r="G19" i="28"/>
  <c r="C19" i="28"/>
  <c r="K18" i="28"/>
  <c r="G18" i="28"/>
  <c r="C18" i="28"/>
  <c r="K17" i="28"/>
  <c r="G17" i="28"/>
  <c r="C17" i="28"/>
  <c r="K16" i="28"/>
  <c r="G16" i="28"/>
  <c r="C16" i="28"/>
  <c r="K15" i="28"/>
  <c r="G15" i="28"/>
  <c r="C15" i="28"/>
  <c r="K14" i="28"/>
  <c r="G14" i="28"/>
  <c r="C14" i="28"/>
  <c r="K23" i="27"/>
  <c r="G23" i="27"/>
  <c r="C23" i="27"/>
  <c r="K22" i="27"/>
  <c r="G22" i="27"/>
  <c r="C22" i="27"/>
  <c r="K21" i="27"/>
  <c r="G21" i="27"/>
  <c r="C21" i="27"/>
  <c r="K20" i="27"/>
  <c r="G20" i="27"/>
  <c r="C20" i="27"/>
  <c r="K19" i="27"/>
  <c r="G19" i="27"/>
  <c r="C19" i="27"/>
  <c r="K18" i="27"/>
  <c r="G18" i="27"/>
  <c r="C18" i="27"/>
  <c r="K17" i="27"/>
  <c r="G17" i="27"/>
  <c r="C17" i="27"/>
  <c r="K16" i="27"/>
  <c r="G16" i="27"/>
  <c r="C16" i="27"/>
  <c r="K15" i="27"/>
  <c r="G15" i="27"/>
  <c r="C15" i="27"/>
  <c r="K14" i="27"/>
  <c r="G14" i="27"/>
  <c r="C14" i="27"/>
  <c r="K23" i="26"/>
  <c r="G23" i="26"/>
  <c r="C23" i="26"/>
  <c r="K22" i="26"/>
  <c r="G22" i="26"/>
  <c r="C22" i="26"/>
  <c r="K21" i="26"/>
  <c r="G21" i="26"/>
  <c r="C21" i="26"/>
  <c r="K20" i="26"/>
  <c r="G20" i="26"/>
  <c r="C20" i="26"/>
  <c r="K19" i="26"/>
  <c r="G19" i="26"/>
  <c r="C19" i="26"/>
  <c r="K18" i="26"/>
  <c r="G18" i="26"/>
  <c r="C18" i="26"/>
  <c r="K17" i="26"/>
  <c r="G17" i="26"/>
  <c r="C17" i="26"/>
  <c r="K16" i="26"/>
  <c r="G16" i="26"/>
  <c r="C16" i="26"/>
  <c r="K15" i="26"/>
  <c r="G15" i="26"/>
  <c r="C15" i="26"/>
  <c r="K14" i="26"/>
  <c r="G14" i="26"/>
  <c r="C14" i="26"/>
  <c r="K23" i="25"/>
  <c r="G23" i="25"/>
  <c r="C23" i="25"/>
  <c r="K22" i="25"/>
  <c r="G22" i="25"/>
  <c r="C22" i="25"/>
  <c r="K21" i="25"/>
  <c r="G21" i="25"/>
  <c r="C21" i="25"/>
  <c r="K20" i="25"/>
  <c r="G20" i="25"/>
  <c r="C20" i="25"/>
  <c r="K19" i="25"/>
  <c r="G19" i="25"/>
  <c r="C19" i="25"/>
  <c r="K18" i="25"/>
  <c r="G18" i="25"/>
  <c r="C18" i="25"/>
  <c r="K17" i="25"/>
  <c r="G17" i="25"/>
  <c r="C17" i="25"/>
  <c r="K16" i="25"/>
  <c r="G16" i="25"/>
  <c r="C16" i="25"/>
  <c r="K15" i="25"/>
  <c r="G15" i="25"/>
  <c r="C15" i="25"/>
  <c r="K14" i="25"/>
  <c r="G14" i="25"/>
  <c r="C14" i="25"/>
  <c r="K23" i="24"/>
  <c r="G23" i="24"/>
  <c r="C23" i="24"/>
  <c r="K22" i="24"/>
  <c r="G22" i="24"/>
  <c r="C22" i="24"/>
  <c r="K21" i="24"/>
  <c r="G21" i="24"/>
  <c r="C21" i="24"/>
  <c r="K20" i="24"/>
  <c r="G20" i="24"/>
  <c r="C20" i="24"/>
  <c r="K19" i="24"/>
  <c r="G19" i="24"/>
  <c r="C19" i="24"/>
  <c r="K18" i="24"/>
  <c r="G18" i="24"/>
  <c r="C18" i="24"/>
  <c r="K17" i="24"/>
  <c r="G17" i="24"/>
  <c r="C17" i="24"/>
  <c r="K16" i="24"/>
  <c r="G16" i="24"/>
  <c r="C16" i="24"/>
  <c r="K15" i="24"/>
  <c r="G15" i="24"/>
  <c r="C15" i="24"/>
  <c r="K14" i="24"/>
  <c r="G14" i="24"/>
  <c r="C14" i="24"/>
  <c r="K23" i="23"/>
  <c r="G23" i="23"/>
  <c r="C23" i="23"/>
  <c r="K22" i="23"/>
  <c r="G22" i="23"/>
  <c r="C22" i="23"/>
  <c r="K21" i="23"/>
  <c r="G21" i="23"/>
  <c r="C21" i="23"/>
  <c r="K20" i="23"/>
  <c r="G20" i="23"/>
  <c r="C20" i="23"/>
  <c r="K19" i="23"/>
  <c r="G19" i="23"/>
  <c r="C19" i="23"/>
  <c r="K18" i="23"/>
  <c r="G18" i="23"/>
  <c r="C18" i="23"/>
  <c r="K17" i="23"/>
  <c r="G17" i="23"/>
  <c r="C17" i="23"/>
  <c r="K16" i="23"/>
  <c r="G16" i="23"/>
  <c r="C16" i="23"/>
  <c r="K15" i="23"/>
  <c r="G15" i="23"/>
  <c r="C15" i="23"/>
  <c r="K14" i="23"/>
  <c r="G14" i="23"/>
  <c r="C14" i="23"/>
  <c r="K29" i="22"/>
  <c r="G29" i="22"/>
  <c r="C29" i="22"/>
  <c r="K26" i="22"/>
  <c r="G26" i="22"/>
  <c r="C26" i="22"/>
  <c r="K23" i="19"/>
  <c r="G23" i="19"/>
  <c r="C23" i="19"/>
  <c r="K22" i="19"/>
  <c r="G22" i="19"/>
  <c r="C22" i="19"/>
  <c r="K21" i="19"/>
  <c r="G21" i="19"/>
  <c r="C21" i="19"/>
  <c r="K20" i="19"/>
  <c r="G20" i="19"/>
  <c r="C20" i="19"/>
  <c r="K19" i="19"/>
  <c r="G19" i="19"/>
  <c r="C19" i="19"/>
  <c r="K18" i="19"/>
  <c r="G18" i="19"/>
  <c r="C18" i="19"/>
  <c r="K17" i="19"/>
  <c r="G17" i="19"/>
  <c r="C17" i="19"/>
  <c r="K16" i="19"/>
  <c r="G16" i="19"/>
  <c r="C16" i="19"/>
  <c r="K15" i="19"/>
  <c r="G15" i="19"/>
  <c r="C15" i="19"/>
  <c r="K14" i="19"/>
  <c r="G14" i="19"/>
  <c r="C14" i="19"/>
  <c r="K23" i="18"/>
  <c r="G23" i="18"/>
  <c r="C23" i="18"/>
  <c r="K22" i="18"/>
  <c r="G22" i="18"/>
  <c r="C22" i="18"/>
  <c r="K21" i="18"/>
  <c r="G21" i="18"/>
  <c r="C21" i="18"/>
  <c r="K20" i="18"/>
  <c r="G20" i="18"/>
  <c r="C20" i="18"/>
  <c r="K19" i="18"/>
  <c r="G19" i="18"/>
  <c r="C19" i="18"/>
  <c r="K18" i="18"/>
  <c r="G18" i="18"/>
  <c r="C18" i="18"/>
  <c r="K17" i="18"/>
  <c r="G17" i="18"/>
  <c r="C17" i="18"/>
  <c r="K16" i="18"/>
  <c r="G16" i="18"/>
  <c r="C16" i="18"/>
  <c r="K15" i="18"/>
  <c r="G15" i="18"/>
  <c r="C15" i="18"/>
  <c r="K14" i="18"/>
  <c r="G14" i="18"/>
  <c r="C14" i="18"/>
  <c r="C23" i="17"/>
  <c r="C22" i="17"/>
  <c r="C21" i="17"/>
  <c r="C20" i="17"/>
  <c r="C19" i="17"/>
  <c r="C18" i="17"/>
  <c r="C17" i="17"/>
  <c r="C16" i="17"/>
  <c r="C15" i="17"/>
  <c r="C14" i="17"/>
  <c r="C23" i="16"/>
  <c r="C22" i="16"/>
  <c r="C21" i="16"/>
  <c r="C20" i="16"/>
  <c r="C19" i="16"/>
  <c r="C18" i="16"/>
  <c r="C17" i="16"/>
  <c r="C16" i="16"/>
  <c r="C15" i="16"/>
  <c r="C14" i="16"/>
  <c r="C23" i="15"/>
  <c r="C22" i="15"/>
  <c r="C21" i="15"/>
  <c r="C20" i="15"/>
  <c r="C19" i="15"/>
  <c r="C18" i="15"/>
  <c r="C17" i="15"/>
  <c r="C16" i="15"/>
  <c r="C15" i="15"/>
  <c r="C14" i="15"/>
  <c r="C23" i="14"/>
  <c r="C22" i="14"/>
  <c r="C21" i="14"/>
  <c r="C20" i="14"/>
  <c r="C19" i="14"/>
  <c r="C18" i="14"/>
  <c r="C17" i="14"/>
  <c r="C16" i="14"/>
  <c r="C15" i="14"/>
  <c r="C14" i="14"/>
  <c r="C23" i="13"/>
  <c r="C22" i="13"/>
  <c r="C21" i="13"/>
  <c r="C20" i="13"/>
  <c r="C19" i="13"/>
  <c r="C18" i="13"/>
  <c r="C17" i="13"/>
  <c r="C16" i="13"/>
  <c r="C15" i="13"/>
  <c r="C14" i="13"/>
  <c r="G14" i="9"/>
  <c r="G19" i="10"/>
  <c r="K23" i="11"/>
  <c r="G23" i="11"/>
  <c r="C23" i="11"/>
  <c r="K22" i="11"/>
  <c r="G22" i="11"/>
  <c r="C22" i="11"/>
  <c r="K21" i="11"/>
  <c r="G21" i="11"/>
  <c r="C21" i="11"/>
  <c r="K20" i="11"/>
  <c r="G20" i="11"/>
  <c r="C20" i="11"/>
  <c r="K19" i="11"/>
  <c r="G19" i="11"/>
  <c r="C19" i="11"/>
  <c r="K18" i="11"/>
  <c r="G18" i="11"/>
  <c r="C18" i="11"/>
  <c r="K17" i="11"/>
  <c r="G17" i="11"/>
  <c r="C17" i="11"/>
  <c r="K16" i="11"/>
  <c r="G16" i="11"/>
  <c r="C16" i="11"/>
  <c r="K15" i="11"/>
  <c r="G15" i="11"/>
  <c r="C15" i="11"/>
  <c r="K14" i="11"/>
  <c r="G14" i="11"/>
  <c r="C14" i="11"/>
  <c r="K23" i="10"/>
  <c r="G23" i="10"/>
  <c r="C23" i="10"/>
  <c r="K22" i="10"/>
  <c r="G22" i="10"/>
  <c r="C22" i="10"/>
  <c r="K21" i="10"/>
  <c r="G21" i="10"/>
  <c r="C21" i="10"/>
  <c r="K20" i="10"/>
  <c r="G20" i="10"/>
  <c r="C20" i="10"/>
  <c r="K19" i="10"/>
  <c r="C19" i="10"/>
  <c r="K18" i="10"/>
  <c r="G18" i="10"/>
  <c r="C18" i="10"/>
  <c r="K17" i="10"/>
  <c r="G17" i="10"/>
  <c r="C17" i="10"/>
  <c r="K16" i="10"/>
  <c r="G16" i="10"/>
  <c r="C16" i="10"/>
  <c r="K15" i="10"/>
  <c r="G15" i="10"/>
  <c r="C15" i="10"/>
  <c r="K14" i="10"/>
  <c r="G14" i="10"/>
  <c r="C14" i="10"/>
  <c r="K23" i="9"/>
  <c r="G23" i="9"/>
  <c r="C23" i="9"/>
  <c r="K22" i="9"/>
  <c r="G22" i="9"/>
  <c r="C22" i="9"/>
  <c r="K21" i="9"/>
  <c r="G21" i="9"/>
  <c r="C21" i="9"/>
  <c r="K20" i="9"/>
  <c r="G20" i="9"/>
  <c r="C20" i="9"/>
  <c r="K19" i="9"/>
  <c r="G19" i="9"/>
  <c r="C19" i="9"/>
  <c r="K18" i="9"/>
  <c r="G18" i="9"/>
  <c r="C18" i="9"/>
  <c r="K17" i="9"/>
  <c r="G17" i="9"/>
  <c r="C17" i="9"/>
  <c r="K16" i="9"/>
  <c r="G16" i="9"/>
  <c r="C16" i="9"/>
  <c r="K15" i="9"/>
  <c r="G15" i="9"/>
  <c r="C15" i="9"/>
  <c r="K14" i="9"/>
  <c r="C14" i="9"/>
  <c r="C30" i="42" l="1"/>
  <c r="H30" i="42"/>
  <c r="H27" i="42"/>
  <c r="AG30" i="42"/>
  <c r="U30" i="42"/>
  <c r="C27" i="42"/>
  <c r="U28" i="42"/>
  <c r="Y30" i="42"/>
  <c r="AG27" i="42"/>
  <c r="K29" i="18"/>
  <c r="C29" i="41"/>
  <c r="C26" i="41"/>
  <c r="G29" i="41"/>
  <c r="G26" i="41"/>
  <c r="K29" i="41"/>
  <c r="K26" i="41"/>
  <c r="C29" i="40"/>
  <c r="C26" i="40"/>
  <c r="G29" i="40"/>
  <c r="G26" i="40"/>
  <c r="K29" i="40"/>
  <c r="K26" i="40"/>
  <c r="C29" i="39"/>
  <c r="C26" i="39"/>
  <c r="C29" i="38"/>
  <c r="C26" i="38"/>
  <c r="C29" i="37"/>
  <c r="C26" i="37"/>
  <c r="C29" i="36"/>
  <c r="C26" i="36"/>
  <c r="G29" i="36"/>
  <c r="G26" i="36"/>
  <c r="K29" i="36"/>
  <c r="K26" i="36"/>
  <c r="C29" i="35"/>
  <c r="C26" i="35"/>
  <c r="C29" i="34"/>
  <c r="C26" i="34"/>
  <c r="C29" i="33"/>
  <c r="C26" i="33"/>
  <c r="C29" i="32"/>
  <c r="C26" i="32"/>
  <c r="G29" i="32"/>
  <c r="G26" i="32"/>
  <c r="K29" i="32"/>
  <c r="K26" i="32"/>
  <c r="C29" i="31"/>
  <c r="C26" i="31"/>
  <c r="C29" i="30"/>
  <c r="C26" i="30"/>
  <c r="C29" i="29"/>
  <c r="C26" i="29"/>
  <c r="G29" i="29"/>
  <c r="G26" i="29"/>
  <c r="K29" i="29"/>
  <c r="K26" i="29"/>
  <c r="C29" i="28"/>
  <c r="C26" i="28"/>
  <c r="G29" i="28"/>
  <c r="G26" i="28"/>
  <c r="K29" i="28"/>
  <c r="K26" i="28"/>
  <c r="C29" i="27"/>
  <c r="C26" i="27"/>
  <c r="G29" i="27"/>
  <c r="G26" i="27"/>
  <c r="K29" i="27"/>
  <c r="K26" i="27"/>
  <c r="C29" i="26"/>
  <c r="C26" i="26"/>
  <c r="G29" i="26"/>
  <c r="G26" i="26"/>
  <c r="K29" i="26"/>
  <c r="K26" i="26"/>
  <c r="C29" i="25"/>
  <c r="C26" i="25"/>
  <c r="G29" i="25"/>
  <c r="G26" i="25"/>
  <c r="K29" i="25"/>
  <c r="K26" i="25"/>
  <c r="C29" i="24"/>
  <c r="C26" i="24"/>
  <c r="G29" i="24"/>
  <c r="G26" i="24"/>
  <c r="K29" i="24"/>
  <c r="K26" i="24"/>
  <c r="C29" i="23"/>
  <c r="C26" i="23"/>
  <c r="G29" i="23"/>
  <c r="G26" i="23"/>
  <c r="K29" i="23"/>
  <c r="K26" i="23"/>
  <c r="C28" i="22"/>
  <c r="C27" i="22"/>
  <c r="G28" i="22"/>
  <c r="G27" i="22"/>
  <c r="K28" i="22"/>
  <c r="K27" i="22"/>
  <c r="C30" i="22"/>
  <c r="G30" i="22"/>
  <c r="K30" i="22"/>
  <c r="C29" i="21"/>
  <c r="C26" i="21"/>
  <c r="G29" i="21"/>
  <c r="G26" i="21"/>
  <c r="K29" i="21"/>
  <c r="K26" i="21"/>
  <c r="C29" i="20"/>
  <c r="C26" i="20"/>
  <c r="C29" i="19"/>
  <c r="C26" i="19"/>
  <c r="G29" i="19"/>
  <c r="G26" i="19"/>
  <c r="K29" i="19"/>
  <c r="K26" i="19"/>
  <c r="C29" i="18"/>
  <c r="C26" i="18"/>
  <c r="G29" i="18"/>
  <c r="G26" i="18"/>
  <c r="K26" i="18"/>
  <c r="K27" i="18" s="1"/>
  <c r="C29" i="17"/>
  <c r="C26" i="17"/>
  <c r="C29" i="16"/>
  <c r="C26" i="16"/>
  <c r="C29" i="15"/>
  <c r="C26" i="15"/>
  <c r="C29" i="14"/>
  <c r="C26" i="14"/>
  <c r="C29" i="13"/>
  <c r="C26" i="13"/>
  <c r="C29" i="9"/>
  <c r="C26" i="9"/>
  <c r="C27" i="9" s="1"/>
  <c r="G29" i="11"/>
  <c r="K26" i="11"/>
  <c r="K28" i="11" s="1"/>
  <c r="K29" i="11"/>
  <c r="K30" i="11" s="1"/>
  <c r="K26" i="10"/>
  <c r="K27" i="10" s="1"/>
  <c r="C29" i="11"/>
  <c r="K27" i="11"/>
  <c r="C26" i="11"/>
  <c r="G26" i="11"/>
  <c r="C29" i="10"/>
  <c r="G29" i="10"/>
  <c r="K29" i="10"/>
  <c r="K30" i="10" s="1"/>
  <c r="C26" i="10"/>
  <c r="G26" i="10"/>
  <c r="K26" i="9"/>
  <c r="K27" i="9" s="1"/>
  <c r="K29" i="9"/>
  <c r="G26" i="9"/>
  <c r="G28" i="9" s="1"/>
  <c r="G29" i="9"/>
  <c r="G30" i="9" s="1"/>
  <c r="K28" i="9"/>
  <c r="C14" i="5"/>
  <c r="C15" i="5"/>
  <c r="C16" i="5"/>
  <c r="C17" i="5"/>
  <c r="C18" i="5"/>
  <c r="C19" i="5"/>
  <c r="C20" i="5"/>
  <c r="K23" i="8"/>
  <c r="G23" i="8"/>
  <c r="C23" i="8"/>
  <c r="K22" i="8"/>
  <c r="G22" i="8"/>
  <c r="C22" i="8"/>
  <c r="K21" i="8"/>
  <c r="G21" i="8"/>
  <c r="C21" i="8"/>
  <c r="K20" i="8"/>
  <c r="G20" i="8"/>
  <c r="C20" i="8"/>
  <c r="K19" i="8"/>
  <c r="G19" i="8"/>
  <c r="C19" i="8"/>
  <c r="K18" i="8"/>
  <c r="G18" i="8"/>
  <c r="C18" i="8"/>
  <c r="K17" i="8"/>
  <c r="G17" i="8"/>
  <c r="C17" i="8"/>
  <c r="K16" i="8"/>
  <c r="G16" i="8"/>
  <c r="C16" i="8"/>
  <c r="K15" i="8"/>
  <c r="G15" i="8"/>
  <c r="C15" i="8"/>
  <c r="K14" i="8"/>
  <c r="G14" i="8"/>
  <c r="C14" i="8"/>
  <c r="K23" i="7"/>
  <c r="G23" i="7"/>
  <c r="C23" i="7"/>
  <c r="K22" i="7"/>
  <c r="G22" i="7"/>
  <c r="C22" i="7"/>
  <c r="K21" i="7"/>
  <c r="G21" i="7"/>
  <c r="C21" i="7"/>
  <c r="K20" i="7"/>
  <c r="G20" i="7"/>
  <c r="C20" i="7"/>
  <c r="K19" i="7"/>
  <c r="G19" i="7"/>
  <c r="C19" i="7"/>
  <c r="K18" i="7"/>
  <c r="G18" i="7"/>
  <c r="C18" i="7"/>
  <c r="K17" i="7"/>
  <c r="G17" i="7"/>
  <c r="C17" i="7"/>
  <c r="K16" i="7"/>
  <c r="G16" i="7"/>
  <c r="C16" i="7"/>
  <c r="K15" i="7"/>
  <c r="G15" i="7"/>
  <c r="C15" i="7"/>
  <c r="K14" i="7"/>
  <c r="G14" i="7"/>
  <c r="C14" i="7"/>
  <c r="C14" i="6"/>
  <c r="C23" i="6"/>
  <c r="C22" i="6"/>
  <c r="C21" i="6"/>
  <c r="C20" i="6"/>
  <c r="C19" i="6"/>
  <c r="C18" i="6"/>
  <c r="C17" i="6"/>
  <c r="C16" i="6"/>
  <c r="C15" i="6"/>
  <c r="K28" i="41" l="1"/>
  <c r="K27" i="41"/>
  <c r="K30" i="41"/>
  <c r="G28" i="41"/>
  <c r="G27" i="41"/>
  <c r="G30" i="41"/>
  <c r="C28" i="41"/>
  <c r="C27" i="41"/>
  <c r="C30" i="41"/>
  <c r="K28" i="40"/>
  <c r="K27" i="40"/>
  <c r="K30" i="40"/>
  <c r="G28" i="40"/>
  <c r="G27" i="40"/>
  <c r="G30" i="40"/>
  <c r="C28" i="40"/>
  <c r="C27" i="40"/>
  <c r="C30" i="40"/>
  <c r="C28" i="39"/>
  <c r="C27" i="39"/>
  <c r="C30" i="39"/>
  <c r="C28" i="38"/>
  <c r="C27" i="38"/>
  <c r="C30" i="38"/>
  <c r="C28" i="37"/>
  <c r="C27" i="37"/>
  <c r="C30" i="37"/>
  <c r="K28" i="36"/>
  <c r="K27" i="36"/>
  <c r="K30" i="36"/>
  <c r="G28" i="36"/>
  <c r="G27" i="36"/>
  <c r="G30" i="36"/>
  <c r="C28" i="36"/>
  <c r="C27" i="36"/>
  <c r="C30" i="36"/>
  <c r="C28" i="35"/>
  <c r="C27" i="35"/>
  <c r="C30" i="35"/>
  <c r="C28" i="34"/>
  <c r="C27" i="34"/>
  <c r="C30" i="34"/>
  <c r="C28" i="33"/>
  <c r="C27" i="33"/>
  <c r="C30" i="33"/>
  <c r="K28" i="32"/>
  <c r="K27" i="32"/>
  <c r="K30" i="32"/>
  <c r="G28" i="32"/>
  <c r="G27" i="32"/>
  <c r="G30" i="32"/>
  <c r="C28" i="32"/>
  <c r="C27" i="32"/>
  <c r="C30" i="32"/>
  <c r="C28" i="31"/>
  <c r="C27" i="31"/>
  <c r="C30" i="31"/>
  <c r="C28" i="30"/>
  <c r="C27" i="30"/>
  <c r="C30" i="30"/>
  <c r="K28" i="29"/>
  <c r="K27" i="29"/>
  <c r="K30" i="29"/>
  <c r="G28" i="29"/>
  <c r="G27" i="29"/>
  <c r="G30" i="29"/>
  <c r="C28" i="29"/>
  <c r="C27" i="29"/>
  <c r="C30" i="29"/>
  <c r="K28" i="28"/>
  <c r="K27" i="28"/>
  <c r="K30" i="28"/>
  <c r="G28" i="28"/>
  <c r="G27" i="28"/>
  <c r="G30" i="28"/>
  <c r="C28" i="28"/>
  <c r="C27" i="28"/>
  <c r="C30" i="28"/>
  <c r="K28" i="27"/>
  <c r="K27" i="27"/>
  <c r="K30" i="27"/>
  <c r="G28" i="27"/>
  <c r="G27" i="27"/>
  <c r="G30" i="27"/>
  <c r="C28" i="27"/>
  <c r="C27" i="27"/>
  <c r="C30" i="27"/>
  <c r="K28" i="26"/>
  <c r="K27" i="26"/>
  <c r="K30" i="26"/>
  <c r="G28" i="26"/>
  <c r="G27" i="26"/>
  <c r="G30" i="26"/>
  <c r="C28" i="26"/>
  <c r="C27" i="26"/>
  <c r="C30" i="26"/>
  <c r="K28" i="25"/>
  <c r="K27" i="25"/>
  <c r="K30" i="25"/>
  <c r="G28" i="25"/>
  <c r="G27" i="25"/>
  <c r="G30" i="25"/>
  <c r="C28" i="25"/>
  <c r="C27" i="25"/>
  <c r="C30" i="25"/>
  <c r="K28" i="24"/>
  <c r="K27" i="24"/>
  <c r="K30" i="24"/>
  <c r="G28" i="24"/>
  <c r="G27" i="24"/>
  <c r="G30" i="24"/>
  <c r="C28" i="24"/>
  <c r="C27" i="24"/>
  <c r="C30" i="24"/>
  <c r="K28" i="23"/>
  <c r="K27" i="23"/>
  <c r="K30" i="23"/>
  <c r="G28" i="23"/>
  <c r="G27" i="23"/>
  <c r="G30" i="23"/>
  <c r="C28" i="23"/>
  <c r="C27" i="23"/>
  <c r="C30" i="23"/>
  <c r="K28" i="21"/>
  <c r="K27" i="21"/>
  <c r="K30" i="21"/>
  <c r="G28" i="21"/>
  <c r="G27" i="21"/>
  <c r="G30" i="21"/>
  <c r="C28" i="21"/>
  <c r="C27" i="21"/>
  <c r="C30" i="21"/>
  <c r="C28" i="20"/>
  <c r="C27" i="20"/>
  <c r="C30" i="20"/>
  <c r="K28" i="19"/>
  <c r="K27" i="19"/>
  <c r="K30" i="19"/>
  <c r="G28" i="19"/>
  <c r="G27" i="19"/>
  <c r="G30" i="19"/>
  <c r="C28" i="19"/>
  <c r="C27" i="19"/>
  <c r="C30" i="19"/>
  <c r="K28" i="18"/>
  <c r="K30" i="18"/>
  <c r="G28" i="18"/>
  <c r="G27" i="18"/>
  <c r="G30" i="18"/>
  <c r="C28" i="18"/>
  <c r="C27" i="18"/>
  <c r="C30" i="18"/>
  <c r="C28" i="17"/>
  <c r="C27" i="17"/>
  <c r="C30" i="17"/>
  <c r="C28" i="16"/>
  <c r="C27" i="16"/>
  <c r="C30" i="16"/>
  <c r="C28" i="15"/>
  <c r="C27" i="15"/>
  <c r="C30" i="15"/>
  <c r="C28" i="14"/>
  <c r="C27" i="14"/>
  <c r="C30" i="14"/>
  <c r="C28" i="13"/>
  <c r="C27" i="13"/>
  <c r="C30" i="13"/>
  <c r="C26" i="8"/>
  <c r="C29" i="8"/>
  <c r="C30" i="8" s="1"/>
  <c r="C29" i="7"/>
  <c r="K29" i="7"/>
  <c r="K26" i="7"/>
  <c r="K30" i="9"/>
  <c r="C26" i="6"/>
  <c r="C29" i="6"/>
  <c r="C30" i="6" s="1"/>
  <c r="G29" i="8"/>
  <c r="G26" i="8"/>
  <c r="K29" i="8"/>
  <c r="K26" i="8"/>
  <c r="G29" i="7"/>
  <c r="G26" i="7"/>
  <c r="G27" i="9"/>
  <c r="C30" i="9"/>
  <c r="C28" i="9"/>
  <c r="K28" i="10"/>
  <c r="C30" i="10"/>
  <c r="C28" i="11"/>
  <c r="C27" i="11"/>
  <c r="C30" i="11"/>
  <c r="G28" i="11"/>
  <c r="G27" i="11"/>
  <c r="G30" i="11"/>
  <c r="G27" i="10"/>
  <c r="G28" i="10"/>
  <c r="C28" i="10"/>
  <c r="C27" i="10"/>
  <c r="G30" i="10"/>
  <c r="C26" i="7"/>
  <c r="G23" i="5"/>
  <c r="C23" i="5"/>
  <c r="K22" i="5"/>
  <c r="G22" i="5"/>
  <c r="C22" i="5"/>
  <c r="K21" i="5"/>
  <c r="C21" i="5"/>
  <c r="K20" i="5"/>
  <c r="G20" i="5"/>
  <c r="K19" i="5"/>
  <c r="G19" i="5"/>
  <c r="K18" i="5"/>
  <c r="G18" i="5"/>
  <c r="K17" i="5"/>
  <c r="G17" i="5"/>
  <c r="K16" i="5"/>
  <c r="G16" i="5"/>
  <c r="K15" i="5"/>
  <c r="G15" i="5"/>
  <c r="K14" i="5"/>
  <c r="G14" i="5"/>
  <c r="K23" i="4"/>
  <c r="G23" i="4"/>
  <c r="C23" i="4"/>
  <c r="K22" i="4"/>
  <c r="G22" i="4"/>
  <c r="C22" i="4"/>
  <c r="K21" i="4"/>
  <c r="G21" i="4"/>
  <c r="C21" i="4"/>
  <c r="K20" i="4"/>
  <c r="G20" i="4"/>
  <c r="C20" i="4"/>
  <c r="K19" i="4"/>
  <c r="G19" i="4"/>
  <c r="C19" i="4"/>
  <c r="K18" i="4"/>
  <c r="G18" i="4"/>
  <c r="C18" i="4"/>
  <c r="K17" i="4"/>
  <c r="G17" i="4"/>
  <c r="C17" i="4"/>
  <c r="K16" i="4"/>
  <c r="G16" i="4"/>
  <c r="C16" i="4"/>
  <c r="K15" i="4"/>
  <c r="G15" i="4"/>
  <c r="C15" i="4"/>
  <c r="K14" i="4"/>
  <c r="G14" i="4"/>
  <c r="C14" i="4"/>
  <c r="C23" i="3"/>
  <c r="C22" i="3"/>
  <c r="C21" i="3"/>
  <c r="C20" i="3"/>
  <c r="C19" i="3"/>
  <c r="C18" i="3"/>
  <c r="C17" i="3"/>
  <c r="C16" i="3"/>
  <c r="C15" i="3"/>
  <c r="C14" i="3"/>
  <c r="K23" i="2"/>
  <c r="G23" i="2"/>
  <c r="C23" i="2"/>
  <c r="K22" i="2"/>
  <c r="G22" i="2"/>
  <c r="C22" i="2"/>
  <c r="K21" i="2"/>
  <c r="G21" i="2"/>
  <c r="C21" i="2"/>
  <c r="K20" i="2"/>
  <c r="G20" i="2"/>
  <c r="C20" i="2"/>
  <c r="K19" i="2"/>
  <c r="G19" i="2"/>
  <c r="C19" i="2"/>
  <c r="K18" i="2"/>
  <c r="G18" i="2"/>
  <c r="C18" i="2"/>
  <c r="K17" i="2"/>
  <c r="G17" i="2"/>
  <c r="C17" i="2"/>
  <c r="K16" i="2"/>
  <c r="G16" i="2"/>
  <c r="C16" i="2"/>
  <c r="K15" i="2"/>
  <c r="G15" i="2"/>
  <c r="C15" i="2"/>
  <c r="K14" i="2"/>
  <c r="G14" i="2"/>
  <c r="G28" i="2" s="1"/>
  <c r="C14" i="2"/>
  <c r="K23" i="1"/>
  <c r="G23" i="1"/>
  <c r="C23" i="1"/>
  <c r="K22" i="1"/>
  <c r="G22" i="1"/>
  <c r="C22" i="1"/>
  <c r="K21" i="1"/>
  <c r="G21" i="1"/>
  <c r="C21" i="1"/>
  <c r="K20" i="1"/>
  <c r="G20" i="1"/>
  <c r="C20" i="1"/>
  <c r="K19" i="1"/>
  <c r="G19" i="1"/>
  <c r="C19" i="1"/>
  <c r="K18" i="1"/>
  <c r="G18" i="1"/>
  <c r="C18" i="1"/>
  <c r="K17" i="1"/>
  <c r="G17" i="1"/>
  <c r="C17" i="1"/>
  <c r="K16" i="1"/>
  <c r="G16" i="1"/>
  <c r="C16" i="1"/>
  <c r="K15" i="1"/>
  <c r="G15" i="1"/>
  <c r="C15" i="1"/>
  <c r="K14" i="1"/>
  <c r="G14" i="1"/>
  <c r="C14" i="1"/>
  <c r="C26" i="5" l="1"/>
  <c r="G30" i="7"/>
  <c r="C30" i="7"/>
  <c r="C28" i="5"/>
  <c r="C27" i="5"/>
  <c r="G26" i="5"/>
  <c r="G29" i="5"/>
  <c r="G30" i="5" s="1"/>
  <c r="K30" i="8"/>
  <c r="K28" i="7"/>
  <c r="K27" i="7"/>
  <c r="C28" i="2"/>
  <c r="C26" i="3"/>
  <c r="C27" i="3" s="1"/>
  <c r="G28" i="8"/>
  <c r="G27" i="8"/>
  <c r="K30" i="7"/>
  <c r="G28" i="7"/>
  <c r="G27" i="7"/>
  <c r="C29" i="5"/>
  <c r="C30" i="5" s="1"/>
  <c r="K26" i="5"/>
  <c r="K29" i="5"/>
  <c r="K27" i="8"/>
  <c r="K28" i="8"/>
  <c r="K26" i="2"/>
  <c r="K27" i="2" s="1"/>
  <c r="G30" i="8"/>
  <c r="G26" i="2"/>
  <c r="G27" i="2" s="1"/>
  <c r="C28" i="1"/>
  <c r="C26" i="1"/>
  <c r="C27" i="1" s="1"/>
  <c r="G28" i="1"/>
  <c r="K26" i="1"/>
  <c r="K27" i="1" s="1"/>
  <c r="C27" i="7"/>
  <c r="C28" i="7"/>
  <c r="C27" i="6"/>
  <c r="C28" i="6"/>
  <c r="C28" i="8"/>
  <c r="C27" i="8"/>
  <c r="C28" i="4"/>
  <c r="G28" i="4"/>
  <c r="K26" i="4"/>
  <c r="K27" i="4" s="1"/>
  <c r="C26" i="4"/>
  <c r="C27" i="4" s="1"/>
  <c r="K28" i="4"/>
  <c r="K29" i="4" s="1"/>
  <c r="G26" i="4"/>
  <c r="G27" i="4" s="1"/>
  <c r="C28" i="3"/>
  <c r="C29" i="3" s="1"/>
  <c r="G26" i="1"/>
  <c r="G27" i="1" s="1"/>
  <c r="C26" i="2"/>
  <c r="K28" i="2"/>
  <c r="K29" i="2" s="1"/>
  <c r="K28" i="1"/>
  <c r="C27" i="2" l="1"/>
  <c r="C29" i="2"/>
  <c r="C29" i="1"/>
  <c r="K27" i="5"/>
  <c r="K28" i="5"/>
  <c r="G28" i="5"/>
  <c r="G27" i="5"/>
  <c r="G29" i="2"/>
  <c r="K30" i="5"/>
  <c r="C29" i="4"/>
  <c r="G29" i="4"/>
  <c r="G29" i="1"/>
</calcChain>
</file>

<file path=xl/sharedStrings.xml><?xml version="1.0" encoding="utf-8"?>
<sst xmlns="http://schemas.openxmlformats.org/spreadsheetml/2006/main" count="2114" uniqueCount="193">
  <si>
    <t>Όγκος</t>
  </si>
  <si>
    <t>Συστηματικό</t>
  </si>
  <si>
    <t>Τυχαίο</t>
  </si>
  <si>
    <t>Αίθουσα</t>
  </si>
  <si>
    <t>ΠΙΠΕΤΤΑ</t>
  </si>
  <si>
    <t>SN</t>
  </si>
  <si>
    <t>μL</t>
  </si>
  <si>
    <t>Αριθμός Πιπέτας</t>
  </si>
  <si>
    <t>Αποδοχή ΝΑΙ/ΌΧΙ</t>
  </si>
  <si>
    <t>Αποδοχή ΝΑΙ/ΟΧΙ</t>
  </si>
  <si>
    <t>Ημερομηνία Ελέγχου</t>
  </si>
  <si>
    <t>Σχόλια</t>
  </si>
  <si>
    <t>Κ13-206</t>
  </si>
  <si>
    <t>Oxford</t>
  </si>
  <si>
    <t>-</t>
  </si>
  <si>
    <t>ΌΧΙ</t>
  </si>
  <si>
    <t>Δεν δουλεύει σωστά</t>
  </si>
  <si>
    <t>Orange scientific</t>
  </si>
  <si>
    <t>100-1000</t>
  </si>
  <si>
    <t>K13-206</t>
  </si>
  <si>
    <t>Δ2</t>
  </si>
  <si>
    <t>20-200</t>
  </si>
  <si>
    <t>Transferpette Brand Germany</t>
  </si>
  <si>
    <t>Λείπει το κίτρινο καπάκι</t>
  </si>
  <si>
    <t>Soccorex Swiss</t>
  </si>
  <si>
    <t>2-20</t>
  </si>
  <si>
    <t>ΝΑΙ</t>
  </si>
  <si>
    <t>Μόνο Συστηματικό σφάλμα αποδεκτό</t>
  </si>
  <si>
    <t>3-20</t>
  </si>
  <si>
    <t>Proline biohit</t>
  </si>
  <si>
    <t>DL50552</t>
  </si>
  <si>
    <t>Finnpipette</t>
  </si>
  <si>
    <t>10-50</t>
  </si>
  <si>
    <t>40-200</t>
  </si>
  <si>
    <t>10-200</t>
  </si>
  <si>
    <t>Assipette Assistant</t>
  </si>
  <si>
    <t>10-100</t>
  </si>
  <si>
    <t>No name</t>
  </si>
  <si>
    <t>30</t>
  </si>
  <si>
    <t>Κ4-111</t>
  </si>
  <si>
    <t>Λείπει ο μηχανισμός απόρριψης</t>
  </si>
  <si>
    <t>Κ4-103</t>
  </si>
  <si>
    <t>Microman Wilson</t>
  </si>
  <si>
    <t>Δ1</t>
  </si>
  <si>
    <t>100</t>
  </si>
  <si>
    <t>K4-103</t>
  </si>
  <si>
    <t>NH1014418</t>
  </si>
  <si>
    <t>1000</t>
  </si>
  <si>
    <t>K4-206</t>
  </si>
  <si>
    <t>5-50</t>
  </si>
  <si>
    <t>A2</t>
  </si>
  <si>
    <t>ΝΑΙ/ΌΧΙ</t>
  </si>
  <si>
    <t>Αποδεκτό μόνο στα 100μL</t>
  </si>
  <si>
    <t>Digipette</t>
  </si>
  <si>
    <t>QJ579489</t>
  </si>
  <si>
    <t>B2</t>
  </si>
  <si>
    <t>NICHRO JUSTOR1100</t>
  </si>
  <si>
    <t>25-100</t>
  </si>
  <si>
    <t>Fisher</t>
  </si>
  <si>
    <t>50</t>
  </si>
  <si>
    <t>Bioxit proline</t>
  </si>
  <si>
    <t>200</t>
  </si>
  <si>
    <t xml:space="preserve">Orange scientific </t>
  </si>
  <si>
    <t>Πολυκάναλη</t>
  </si>
  <si>
    <t>50-300</t>
  </si>
  <si>
    <t>Transferpette Fortune</t>
  </si>
  <si>
    <t>Πιπέτα</t>
  </si>
  <si>
    <t>Orange</t>
  </si>
  <si>
    <t>Κωδικός πιπέττας</t>
  </si>
  <si>
    <t>Όγκοι πιπέττας (μl)</t>
  </si>
  <si>
    <t>ΧΡΗΖΕΙ ΒΑΘΜΟΝΟΜΗΣΗΣ</t>
  </si>
  <si>
    <t>Ημερομηνία</t>
  </si>
  <si>
    <t>Ζ</t>
  </si>
  <si>
    <t>e</t>
  </si>
  <si>
    <t>Όγκος που ελέγχεται</t>
  </si>
  <si>
    <t>Βάρος (mg)</t>
  </si>
  <si>
    <t>Όγκος (μl)</t>
  </si>
  <si>
    <t>Αποδοχή</t>
  </si>
  <si>
    <t>#1 Μέτρηση</t>
  </si>
  <si>
    <t>#2 Μέτρηση</t>
  </si>
  <si>
    <t>#3  Μέτρηση</t>
  </si>
  <si>
    <t>#4 Μέτρηση</t>
  </si>
  <si>
    <t>#5 Μέτρηση</t>
  </si>
  <si>
    <t>#6 Μέτρηση</t>
  </si>
  <si>
    <t>#7 Μέτρηση</t>
  </si>
  <si>
    <t>#8 Μέτρηση</t>
  </si>
  <si>
    <t>#9 Μέτρηση</t>
  </si>
  <si>
    <t>#10 Μέτρηση</t>
  </si>
  <si>
    <t>Μέση τιμή</t>
  </si>
  <si>
    <t>Maximum</t>
  </si>
  <si>
    <t>Συστηματικό σφάλμα%</t>
  </si>
  <si>
    <t>%</t>
  </si>
  <si>
    <t>SD/Τυχαίο σφάλμα</t>
  </si>
  <si>
    <t>Τυχαίο σφάλμα%</t>
  </si>
  <si>
    <t>Oxford P-7000</t>
  </si>
  <si>
    <t>Βιοχημεία1</t>
  </si>
  <si>
    <t>Συστηματικό σφάλμα</t>
  </si>
  <si>
    <t>Όχι</t>
  </si>
  <si>
    <t>Βιοχημεία2</t>
  </si>
  <si>
    <t>ΔΕΝ ΡΟΥΦΑΕΙ</t>
  </si>
  <si>
    <t>Β2</t>
  </si>
  <si>
    <t>Soccorex</t>
  </si>
  <si>
    <t>Βιοχημεία3</t>
  </si>
  <si>
    <t>W-Germany</t>
  </si>
  <si>
    <t>Βιοχημεία4</t>
  </si>
  <si>
    <t>ΣΠΑΣΜΕΝΗ: ΛΕΙΠΟΥΝ ΚΟΜΜΑΤΙΑ</t>
  </si>
  <si>
    <t>Βιοχημεία5</t>
  </si>
  <si>
    <t>ΧΡΗΖΕΙ ΒΑΘΜΟΝΗΣΗΣ</t>
  </si>
  <si>
    <t>Βιοχημεία6</t>
  </si>
  <si>
    <t xml:space="preserve"> 7/10/2024</t>
  </si>
  <si>
    <t>Βιοχημεία7</t>
  </si>
  <si>
    <t>ΔΕΝ ΛΕΙΤΟΥΡΓΕΙ</t>
  </si>
  <si>
    <t>Βιοχημεία8</t>
  </si>
  <si>
    <t>ΛΕΙΠΟΥΝ ΚΟΜΜΑΤΙΑ</t>
  </si>
  <si>
    <t>Βιοχημεία15</t>
  </si>
  <si>
    <t>no-name</t>
  </si>
  <si>
    <t>Βιοχημεία10</t>
  </si>
  <si>
    <t>Βιοχημεία11</t>
  </si>
  <si>
    <t>Βιοχημεία12</t>
  </si>
  <si>
    <t>Βιοχημεία13</t>
  </si>
  <si>
    <t>Βιοχημεία14</t>
  </si>
  <si>
    <t>Assipette</t>
  </si>
  <si>
    <t>Βιοχημεία16</t>
  </si>
  <si>
    <t>ΒΑΘΜΟΝΟΜΗΘΗΚΕ</t>
  </si>
  <si>
    <t>DEN EXEI OLOKLHRIVUEI</t>
  </si>
  <si>
    <t>Βιοχημεία17</t>
  </si>
  <si>
    <t>Βιοχημεία18</t>
  </si>
  <si>
    <t>ΘΕΛΕΙ ΒΑΘΜΟΝΟΜΗΣΗ</t>
  </si>
  <si>
    <t>Βιοχημεία20</t>
  </si>
  <si>
    <t>Βιοχημεια23</t>
  </si>
  <si>
    <t>Βιοχημεία24</t>
  </si>
  <si>
    <t>Βιοχημεία25</t>
  </si>
  <si>
    <t>Βιοχημεία25 (2)</t>
  </si>
  <si>
    <t>25/50/100</t>
  </si>
  <si>
    <t>Bioxit</t>
  </si>
  <si>
    <t>Βιοχημεία27</t>
  </si>
  <si>
    <t>ΒΑΘΜΟΝΟΜΗΘΗΚΕ ΕΚ ΝΕΟΥ</t>
  </si>
  <si>
    <t>Τυχαίο σφάλμα</t>
  </si>
  <si>
    <t>Pipet4uPro</t>
  </si>
  <si>
    <t>Βιοχημεία28</t>
  </si>
  <si>
    <t>Ναι</t>
  </si>
  <si>
    <t>Βιοχημεία30</t>
  </si>
  <si>
    <t>Βιοχημεία31</t>
  </si>
  <si>
    <t>ΘΑ ΑΛΛΑΞΕΙ Ο ΑΡΙΘΜΟΣ ΤΗΣ ΠΙΠΕΤΤΑΣ</t>
  </si>
  <si>
    <t>Α2</t>
  </si>
  <si>
    <t>Βιοχημεία37</t>
  </si>
  <si>
    <t>Socorex</t>
  </si>
  <si>
    <t>Βιοχημεία38</t>
  </si>
  <si>
    <t>Βιοχημεία39</t>
  </si>
  <si>
    <t>Βιοχημεία40</t>
  </si>
  <si>
    <t>Βιοχημεία41</t>
  </si>
  <si>
    <t>Βιοχημεία42</t>
  </si>
  <si>
    <t>ΣΠΑΣΜΕΝΗ</t>
  </si>
  <si>
    <t>0.8</t>
  </si>
  <si>
    <t>1.6</t>
  </si>
  <si>
    <t>0.3</t>
  </si>
  <si>
    <t>0.60</t>
  </si>
  <si>
    <t>Fortuna</t>
  </si>
  <si>
    <t>Βιοχημεία49</t>
  </si>
  <si>
    <t>ΔΕΝ ΔΟΥΛΕΥΕΙ</t>
  </si>
  <si>
    <t xml:space="preserve">                                                                             </t>
  </si>
  <si>
    <t>όγκος που ελέγχεται</t>
  </si>
  <si>
    <t>αποδοχή</t>
  </si>
  <si>
    <t>1η μέτρηση</t>
  </si>
  <si>
    <t>2η μέτρηση</t>
  </si>
  <si>
    <t>3η μέτρηση</t>
  </si>
  <si>
    <t>4η μέτρηση</t>
  </si>
  <si>
    <t>5η μέτρηση</t>
  </si>
  <si>
    <t>6η μέτρηση</t>
  </si>
  <si>
    <t>7η μέτρηση</t>
  </si>
  <si>
    <t>8η μέτρηση</t>
  </si>
  <si>
    <t>9η μέτρηση</t>
  </si>
  <si>
    <t>10η μέτρηση</t>
  </si>
  <si>
    <t>1ο κανάλι</t>
  </si>
  <si>
    <t>2ο κανάλι</t>
  </si>
  <si>
    <t>βάρος (μg)</t>
  </si>
  <si>
    <t>όγκος (μL)</t>
  </si>
  <si>
    <t>βάρος(μg)</t>
  </si>
  <si>
    <t>όγκος(μL)</t>
  </si>
  <si>
    <t>3ο κανάλι</t>
  </si>
  <si>
    <t>4ο κανάλι</t>
  </si>
  <si>
    <t>5ο κανάλι</t>
  </si>
  <si>
    <t xml:space="preserve">7ο κανάλι </t>
  </si>
  <si>
    <t>8ο κανάλι</t>
  </si>
  <si>
    <t>Βιοχημεία46</t>
  </si>
  <si>
    <t>Κανάλι 1</t>
  </si>
  <si>
    <t>Κανάλι 2</t>
  </si>
  <si>
    <t>Κανάλι 3</t>
  </si>
  <si>
    <t>Κανάλι 4</t>
  </si>
  <si>
    <t>Κανάλι 5</t>
  </si>
  <si>
    <t>Κανάλι 6</t>
  </si>
  <si>
    <t>Κανάλι 7</t>
  </si>
  <si>
    <t>Κανάλι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</si>
</sst>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"/>
  </numFmts>
  <fonts count="7" x14ac:knownFonts="1"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0000"/>
      <name val="Calibri"/>
      <family val="2"/>
      <charset val="161"/>
    </font>
    <font>
      <sz val="10"/>
      <color theme="1"/>
      <name val="Calibri"/>
      <family val="2"/>
      <charset val="161"/>
    </font>
    <font>
      <sz val="9"/>
      <color theme="1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8F2A1"/>
        <bgColor rgb="FFFFFFCC"/>
      </patternFill>
    </fill>
    <fill>
      <patternFill patternType="solid">
        <fgColor rgb="FFFFA6A6"/>
        <bgColor rgb="FFFFCC99"/>
      </patternFill>
    </fill>
    <fill>
      <patternFill patternType="solid">
        <fgColor theme="9" tint="0.59999389629810485"/>
        <bgColor rgb="FFFFCC99"/>
      </patternFill>
    </fill>
    <fill>
      <patternFill patternType="solid">
        <fgColor theme="5" tint="0.59999389629810485"/>
        <bgColor rgb="FFFFCC99"/>
      </patternFill>
    </fill>
    <fill>
      <patternFill patternType="solid">
        <fgColor rgb="FFFF0000"/>
        <bgColor rgb="FFFFCC99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rgb="FFFFCC9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4" fontId="6" fillId="1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11" borderId="1" xfId="0" applyFont="1" applyFill="1" applyBorder="1"/>
    <xf numFmtId="0" fontId="6" fillId="11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6" fillId="11" borderId="1" xfId="0" applyFont="1" applyFill="1" applyBorder="1" applyAlignment="1">
      <alignment horizontal="center"/>
    </xf>
    <xf numFmtId="14" fontId="6" fillId="11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10" borderId="1" xfId="0" applyNumberFormat="1" applyFont="1" applyFill="1" applyBorder="1"/>
    <xf numFmtId="0" fontId="6" fillId="10" borderId="2" xfId="0" applyFont="1" applyFill="1" applyBorder="1"/>
    <xf numFmtId="0" fontId="6" fillId="10" borderId="2" xfId="0" applyFont="1" applyFill="1" applyBorder="1" applyAlignment="1">
      <alignment horizontal="left"/>
    </xf>
    <xf numFmtId="49" fontId="6" fillId="10" borderId="3" xfId="0" applyNumberFormat="1" applyFont="1" applyFill="1" applyBorder="1" applyAlignment="1">
      <alignment horizontal="left"/>
    </xf>
    <xf numFmtId="0" fontId="6" fillId="10" borderId="2" xfId="0" applyFont="1" applyFill="1" applyBorder="1" applyAlignment="1">
      <alignment horizontal="center"/>
    </xf>
    <xf numFmtId="14" fontId="6" fillId="10" borderId="2" xfId="0" applyNumberFormat="1" applyFont="1" applyFill="1" applyBorder="1" applyAlignment="1">
      <alignment horizontal="left"/>
    </xf>
    <xf numFmtId="0" fontId="6" fillId="9" borderId="1" xfId="0" applyFont="1" applyFill="1" applyBorder="1"/>
    <xf numFmtId="0" fontId="6" fillId="9" borderId="4" xfId="0" applyFont="1" applyFill="1" applyBorder="1"/>
    <xf numFmtId="0" fontId="6" fillId="9" borderId="4" xfId="0" applyFont="1" applyFill="1" applyBorder="1" applyAlignment="1">
      <alignment horizontal="left"/>
    </xf>
    <xf numFmtId="49" fontId="6" fillId="9" borderId="4" xfId="0" applyNumberFormat="1" applyFont="1" applyFill="1" applyBorder="1"/>
    <xf numFmtId="0" fontId="6" fillId="9" borderId="4" xfId="0" applyFont="1" applyFill="1" applyBorder="1" applyAlignment="1">
      <alignment horizontal="center"/>
    </xf>
    <xf numFmtId="14" fontId="6" fillId="9" borderId="4" xfId="0" applyNumberFormat="1" applyFont="1" applyFill="1" applyBorder="1" applyAlignment="1">
      <alignment horizontal="left"/>
    </xf>
    <xf numFmtId="49" fontId="6" fillId="10" borderId="1" xfId="0" applyNumberFormat="1" applyFont="1" applyFill="1" applyBorder="1" applyAlignment="1">
      <alignment horizontal="left"/>
    </xf>
    <xf numFmtId="49" fontId="6" fillId="11" borderId="1" xfId="0" applyNumberFormat="1" applyFont="1" applyFill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49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49" fontId="6" fillId="0" borderId="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1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2" max="2" width="20.5703125" customWidth="1"/>
    <col min="3" max="3" width="8.7109375" style="20" customWidth="1"/>
    <col min="5" max="5" width="8.85546875" style="11"/>
    <col min="6" max="6" width="11.5703125" bestFit="1" customWidth="1"/>
    <col min="8" max="8" width="11.140625" style="20" bestFit="1" customWidth="1"/>
    <col min="9" max="9" width="27.7109375" customWidth="1"/>
  </cols>
  <sheetData>
    <row r="1" spans="1:9" x14ac:dyDescent="0.25">
      <c r="D1" t="s">
        <v>0</v>
      </c>
      <c r="F1" t="s">
        <v>1</v>
      </c>
      <c r="G1" t="s">
        <v>2</v>
      </c>
    </row>
    <row r="2" spans="1:9" ht="24.75" x14ac:dyDescent="0.25">
      <c r="A2" s="28" t="s">
        <v>3</v>
      </c>
      <c r="B2" s="29" t="s">
        <v>4</v>
      </c>
      <c r="C2" s="30" t="s">
        <v>5</v>
      </c>
      <c r="D2" s="29" t="s">
        <v>6</v>
      </c>
      <c r="E2" s="31" t="s">
        <v>7</v>
      </c>
      <c r="F2" s="29" t="s">
        <v>8</v>
      </c>
      <c r="G2" s="29" t="s">
        <v>9</v>
      </c>
      <c r="H2" s="30" t="s">
        <v>10</v>
      </c>
      <c r="I2" s="29" t="s">
        <v>11</v>
      </c>
    </row>
    <row r="3" spans="1:9" x14ac:dyDescent="0.25">
      <c r="A3" s="32" t="s">
        <v>12</v>
      </c>
      <c r="B3" s="32" t="s">
        <v>13</v>
      </c>
      <c r="C3" s="33" t="s">
        <v>14</v>
      </c>
      <c r="D3" s="33">
        <v>500</v>
      </c>
      <c r="E3" s="34">
        <v>1</v>
      </c>
      <c r="F3" s="33" t="s">
        <v>15</v>
      </c>
      <c r="G3" s="33" t="s">
        <v>15</v>
      </c>
      <c r="H3" s="35">
        <v>45569</v>
      </c>
      <c r="I3" s="33" t="s">
        <v>16</v>
      </c>
    </row>
    <row r="4" spans="1:9" x14ac:dyDescent="0.25">
      <c r="A4" s="28" t="s">
        <v>12</v>
      </c>
      <c r="B4" s="28" t="s">
        <v>17</v>
      </c>
      <c r="C4" s="36"/>
      <c r="D4" s="37" t="s">
        <v>18</v>
      </c>
      <c r="E4" s="38">
        <v>2</v>
      </c>
      <c r="F4" s="28"/>
      <c r="G4" s="28"/>
      <c r="H4" s="36"/>
      <c r="I4" s="28"/>
    </row>
    <row r="5" spans="1:9" x14ac:dyDescent="0.25">
      <c r="A5" s="28" t="s">
        <v>19</v>
      </c>
      <c r="B5" s="28" t="s">
        <v>17</v>
      </c>
      <c r="C5" s="36" t="s">
        <v>20</v>
      </c>
      <c r="D5" s="37" t="s">
        <v>21</v>
      </c>
      <c r="E5" s="38">
        <v>3</v>
      </c>
      <c r="F5" s="28"/>
      <c r="G5" s="28"/>
      <c r="H5" s="36"/>
      <c r="I5" s="28"/>
    </row>
    <row r="6" spans="1:9" x14ac:dyDescent="0.25">
      <c r="A6" s="28" t="s">
        <v>12</v>
      </c>
      <c r="B6" s="28" t="s">
        <v>22</v>
      </c>
      <c r="C6" s="36" t="s">
        <v>14</v>
      </c>
      <c r="D6" s="36">
        <v>20</v>
      </c>
      <c r="E6" s="38">
        <v>4</v>
      </c>
      <c r="F6" s="36" t="s">
        <v>14</v>
      </c>
      <c r="G6" s="36" t="s">
        <v>14</v>
      </c>
      <c r="H6" s="36" t="s">
        <v>14</v>
      </c>
      <c r="I6" s="36" t="s">
        <v>23</v>
      </c>
    </row>
    <row r="7" spans="1:9" x14ac:dyDescent="0.25">
      <c r="A7" s="39" t="s">
        <v>12</v>
      </c>
      <c r="B7" s="39" t="s">
        <v>24</v>
      </c>
      <c r="C7" s="40" t="s">
        <v>14</v>
      </c>
      <c r="D7" s="41" t="s">
        <v>25</v>
      </c>
      <c r="E7" s="42">
        <v>5</v>
      </c>
      <c r="F7" s="40" t="s">
        <v>26</v>
      </c>
      <c r="G7" s="40" t="s">
        <v>15</v>
      </c>
      <c r="H7" s="43">
        <v>45569</v>
      </c>
      <c r="I7" s="40" t="s">
        <v>27</v>
      </c>
    </row>
    <row r="8" spans="1:9" x14ac:dyDescent="0.25">
      <c r="A8" s="39" t="s">
        <v>12</v>
      </c>
      <c r="B8" s="39" t="s">
        <v>24</v>
      </c>
      <c r="C8" s="40" t="s">
        <v>14</v>
      </c>
      <c r="D8" s="41" t="s">
        <v>25</v>
      </c>
      <c r="E8" s="42">
        <v>6</v>
      </c>
      <c r="F8" s="40" t="s">
        <v>26</v>
      </c>
      <c r="G8" s="40" t="s">
        <v>15</v>
      </c>
      <c r="H8" s="43">
        <v>45572</v>
      </c>
      <c r="I8" s="40" t="s">
        <v>27</v>
      </c>
    </row>
    <row r="9" spans="1:9" x14ac:dyDescent="0.25">
      <c r="A9" s="28" t="s">
        <v>12</v>
      </c>
      <c r="B9" s="28" t="s">
        <v>13</v>
      </c>
      <c r="C9" s="36" t="s">
        <v>14</v>
      </c>
      <c r="D9" s="44" t="s">
        <v>28</v>
      </c>
      <c r="E9" s="38">
        <v>7</v>
      </c>
      <c r="F9" s="36" t="s">
        <v>14</v>
      </c>
      <c r="G9" s="36" t="s">
        <v>14</v>
      </c>
      <c r="H9" s="36" t="s">
        <v>14</v>
      </c>
      <c r="I9" s="36" t="s">
        <v>14</v>
      </c>
    </row>
    <row r="10" spans="1:9" x14ac:dyDescent="0.25">
      <c r="A10" s="28" t="s">
        <v>12</v>
      </c>
      <c r="B10" s="28" t="s">
        <v>29</v>
      </c>
      <c r="C10" s="36" t="s">
        <v>30</v>
      </c>
      <c r="D10" s="36">
        <v>2000</v>
      </c>
      <c r="E10" s="38">
        <v>8</v>
      </c>
      <c r="F10" s="36" t="s">
        <v>14</v>
      </c>
      <c r="G10" s="36" t="s">
        <v>14</v>
      </c>
      <c r="H10" s="36" t="s">
        <v>14</v>
      </c>
      <c r="I10" s="36" t="s">
        <v>14</v>
      </c>
    </row>
    <row r="11" spans="1:9" x14ac:dyDescent="0.25">
      <c r="A11" s="28" t="s">
        <v>12</v>
      </c>
      <c r="B11" s="28" t="s">
        <v>31</v>
      </c>
      <c r="C11" s="36" t="s">
        <v>14</v>
      </c>
      <c r="D11" s="36">
        <v>1000</v>
      </c>
      <c r="E11" s="38">
        <v>9</v>
      </c>
      <c r="F11" s="36" t="s">
        <v>14</v>
      </c>
      <c r="G11" s="36" t="s">
        <v>14</v>
      </c>
      <c r="H11" s="36" t="s">
        <v>14</v>
      </c>
      <c r="I11" s="36" t="s">
        <v>16</v>
      </c>
    </row>
    <row r="12" spans="1:9" x14ac:dyDescent="0.25">
      <c r="A12" s="28" t="s">
        <v>12</v>
      </c>
      <c r="B12" s="28" t="s">
        <v>13</v>
      </c>
      <c r="C12" s="36" t="s">
        <v>14</v>
      </c>
      <c r="D12" s="44" t="s">
        <v>32</v>
      </c>
      <c r="E12" s="38">
        <v>10</v>
      </c>
      <c r="F12" s="36" t="s">
        <v>14</v>
      </c>
      <c r="G12" s="36" t="s">
        <v>14</v>
      </c>
      <c r="H12" s="36" t="s">
        <v>14</v>
      </c>
      <c r="I12" s="36" t="s">
        <v>14</v>
      </c>
    </row>
    <row r="13" spans="1:9" x14ac:dyDescent="0.25">
      <c r="A13" s="28" t="s">
        <v>12</v>
      </c>
      <c r="B13" s="28" t="s">
        <v>13</v>
      </c>
      <c r="C13" s="36" t="s">
        <v>14</v>
      </c>
      <c r="D13" s="44" t="s">
        <v>32</v>
      </c>
      <c r="E13" s="38">
        <v>11</v>
      </c>
      <c r="F13" s="36" t="s">
        <v>14</v>
      </c>
      <c r="G13" s="36" t="s">
        <v>14</v>
      </c>
      <c r="H13" s="36" t="s">
        <v>14</v>
      </c>
      <c r="I13" s="36" t="s">
        <v>14</v>
      </c>
    </row>
    <row r="14" spans="1:9" x14ac:dyDescent="0.25">
      <c r="A14" s="28" t="s">
        <v>12</v>
      </c>
      <c r="B14" s="28" t="s">
        <v>13</v>
      </c>
      <c r="C14" s="36" t="s">
        <v>14</v>
      </c>
      <c r="D14" s="44" t="s">
        <v>33</v>
      </c>
      <c r="E14" s="38">
        <v>12</v>
      </c>
      <c r="F14" s="36" t="s">
        <v>14</v>
      </c>
      <c r="G14" s="36" t="s">
        <v>14</v>
      </c>
      <c r="H14" s="36" t="s">
        <v>14</v>
      </c>
      <c r="I14" s="36" t="s">
        <v>14</v>
      </c>
    </row>
    <row r="15" spans="1:9" x14ac:dyDescent="0.25">
      <c r="A15" s="28" t="s">
        <v>12</v>
      </c>
      <c r="B15" s="28" t="s">
        <v>13</v>
      </c>
      <c r="C15" s="36" t="s">
        <v>14</v>
      </c>
      <c r="D15" s="44" t="s">
        <v>34</v>
      </c>
      <c r="E15" s="38">
        <v>13</v>
      </c>
      <c r="F15" s="36" t="s">
        <v>14</v>
      </c>
      <c r="G15" s="36" t="s">
        <v>14</v>
      </c>
      <c r="H15" s="36" t="s">
        <v>14</v>
      </c>
      <c r="I15" s="36" t="s">
        <v>14</v>
      </c>
    </row>
    <row r="16" spans="1:9" x14ac:dyDescent="0.25">
      <c r="A16" s="28" t="s">
        <v>12</v>
      </c>
      <c r="B16" s="28" t="s">
        <v>13</v>
      </c>
      <c r="C16" s="36" t="s">
        <v>14</v>
      </c>
      <c r="D16" s="44" t="s">
        <v>33</v>
      </c>
      <c r="E16" s="38">
        <v>14</v>
      </c>
      <c r="F16" s="36" t="s">
        <v>14</v>
      </c>
      <c r="G16" s="36" t="s">
        <v>14</v>
      </c>
      <c r="H16" s="36" t="s">
        <v>14</v>
      </c>
      <c r="I16" s="36" t="s">
        <v>14</v>
      </c>
    </row>
    <row r="17" spans="1:9" x14ac:dyDescent="0.25">
      <c r="A17" s="28" t="s">
        <v>12</v>
      </c>
      <c r="B17" s="28" t="s">
        <v>35</v>
      </c>
      <c r="C17" s="36" t="s">
        <v>14</v>
      </c>
      <c r="D17" s="44" t="s">
        <v>36</v>
      </c>
      <c r="E17" s="38">
        <v>15</v>
      </c>
      <c r="F17" s="36" t="s">
        <v>14</v>
      </c>
      <c r="G17" s="36" t="s">
        <v>14</v>
      </c>
      <c r="H17" s="36" t="s">
        <v>14</v>
      </c>
      <c r="I17" s="36" t="s">
        <v>14</v>
      </c>
    </row>
    <row r="18" spans="1:9" x14ac:dyDescent="0.25">
      <c r="A18" s="32" t="s">
        <v>19</v>
      </c>
      <c r="B18" s="32" t="s">
        <v>37</v>
      </c>
      <c r="C18" s="33"/>
      <c r="D18" s="45" t="s">
        <v>38</v>
      </c>
      <c r="E18" s="34">
        <v>16</v>
      </c>
      <c r="F18" s="32" t="s">
        <v>15</v>
      </c>
      <c r="G18" s="32" t="s">
        <v>15</v>
      </c>
      <c r="H18" s="35">
        <v>45579</v>
      </c>
      <c r="I18" s="33" t="s">
        <v>16</v>
      </c>
    </row>
    <row r="19" spans="1:9" x14ac:dyDescent="0.25">
      <c r="A19" s="28" t="s">
        <v>39</v>
      </c>
      <c r="B19" s="28" t="s">
        <v>37</v>
      </c>
      <c r="C19" s="36"/>
      <c r="D19" s="36">
        <v>10</v>
      </c>
      <c r="E19" s="38">
        <v>17</v>
      </c>
      <c r="F19" s="36" t="s">
        <v>14</v>
      </c>
      <c r="G19" s="36" t="s">
        <v>14</v>
      </c>
      <c r="H19" s="36" t="s">
        <v>14</v>
      </c>
      <c r="I19" s="36" t="s">
        <v>14</v>
      </c>
    </row>
    <row r="20" spans="1:9" x14ac:dyDescent="0.25">
      <c r="A20" s="28" t="s">
        <v>39</v>
      </c>
      <c r="B20" s="28" t="s">
        <v>37</v>
      </c>
      <c r="C20" s="36"/>
      <c r="D20" s="36">
        <v>10</v>
      </c>
      <c r="E20" s="38">
        <v>18</v>
      </c>
      <c r="F20" s="36" t="s">
        <v>14</v>
      </c>
      <c r="G20" s="36" t="s">
        <v>14</v>
      </c>
      <c r="H20" s="36" t="s">
        <v>14</v>
      </c>
      <c r="I20" s="36" t="s">
        <v>14</v>
      </c>
    </row>
    <row r="21" spans="1:9" x14ac:dyDescent="0.25">
      <c r="A21" s="28" t="s">
        <v>39</v>
      </c>
      <c r="B21" s="28" t="s">
        <v>24</v>
      </c>
      <c r="C21" s="36" t="s">
        <v>14</v>
      </c>
      <c r="D21" s="36">
        <v>200</v>
      </c>
      <c r="E21" s="38">
        <v>19</v>
      </c>
      <c r="F21" s="36" t="s">
        <v>14</v>
      </c>
      <c r="G21" s="36" t="s">
        <v>14</v>
      </c>
      <c r="H21" s="36" t="s">
        <v>14</v>
      </c>
      <c r="I21" s="36" t="s">
        <v>14</v>
      </c>
    </row>
    <row r="22" spans="1:9" x14ac:dyDescent="0.25">
      <c r="A22" s="28" t="s">
        <v>19</v>
      </c>
      <c r="B22" s="28" t="s">
        <v>17</v>
      </c>
      <c r="C22" s="36"/>
      <c r="D22" s="37" t="s">
        <v>18</v>
      </c>
      <c r="E22" s="38">
        <v>20</v>
      </c>
      <c r="F22" s="28"/>
      <c r="G22" s="28"/>
      <c r="H22" s="36"/>
      <c r="I22" s="28" t="s">
        <v>40</v>
      </c>
    </row>
    <row r="23" spans="1:9" x14ac:dyDescent="0.25">
      <c r="A23" s="28" t="s">
        <v>41</v>
      </c>
      <c r="B23" s="28" t="s">
        <v>42</v>
      </c>
      <c r="C23" s="36"/>
      <c r="D23" s="44" t="s">
        <v>36</v>
      </c>
      <c r="E23" s="38">
        <v>21</v>
      </c>
      <c r="F23" s="36" t="s">
        <v>14</v>
      </c>
      <c r="G23" s="36" t="s">
        <v>14</v>
      </c>
      <c r="H23" s="36" t="s">
        <v>14</v>
      </c>
      <c r="I23" s="36" t="s">
        <v>14</v>
      </c>
    </row>
    <row r="24" spans="1:9" x14ac:dyDescent="0.25">
      <c r="A24" s="28" t="s">
        <v>19</v>
      </c>
      <c r="B24" s="28" t="s">
        <v>17</v>
      </c>
      <c r="C24" s="36"/>
      <c r="D24" s="28" t="s">
        <v>18</v>
      </c>
      <c r="E24" s="38">
        <v>22</v>
      </c>
      <c r="F24" s="28"/>
      <c r="G24" s="28"/>
      <c r="H24" s="36"/>
      <c r="I24" s="28"/>
    </row>
    <row r="25" spans="1:9" x14ac:dyDescent="0.25">
      <c r="A25" s="28" t="s">
        <v>12</v>
      </c>
      <c r="B25" s="28" t="s">
        <v>17</v>
      </c>
      <c r="C25" s="36" t="s">
        <v>43</v>
      </c>
      <c r="D25" s="37" t="s">
        <v>25</v>
      </c>
      <c r="E25" s="38">
        <v>23</v>
      </c>
      <c r="F25" s="36" t="s">
        <v>14</v>
      </c>
      <c r="G25" s="36" t="s">
        <v>14</v>
      </c>
      <c r="H25" s="36" t="s">
        <v>14</v>
      </c>
      <c r="I25" s="36" t="s">
        <v>40</v>
      </c>
    </row>
    <row r="26" spans="1:9" x14ac:dyDescent="0.25">
      <c r="A26" s="28" t="s">
        <v>19</v>
      </c>
      <c r="B26" s="28" t="s">
        <v>37</v>
      </c>
      <c r="C26" s="36"/>
      <c r="D26" s="37" t="s">
        <v>44</v>
      </c>
      <c r="E26" s="38">
        <v>24</v>
      </c>
      <c r="F26" s="28"/>
      <c r="G26" s="28"/>
      <c r="H26" s="36"/>
      <c r="I26" s="28"/>
    </row>
    <row r="27" spans="1:9" x14ac:dyDescent="0.25">
      <c r="A27" s="28" t="s">
        <v>19</v>
      </c>
      <c r="B27" s="28" t="s">
        <v>13</v>
      </c>
      <c r="C27" s="36"/>
      <c r="D27" s="28" t="s">
        <v>33</v>
      </c>
      <c r="E27" s="38">
        <v>25</v>
      </c>
      <c r="F27" s="28"/>
      <c r="G27" s="28"/>
      <c r="H27" s="36"/>
      <c r="I27" s="28"/>
    </row>
    <row r="28" spans="1:9" x14ac:dyDescent="0.25">
      <c r="A28" s="28" t="s">
        <v>45</v>
      </c>
      <c r="B28" s="28" t="s">
        <v>17</v>
      </c>
      <c r="C28" s="36"/>
      <c r="D28" s="37" t="s">
        <v>21</v>
      </c>
      <c r="E28" s="38">
        <v>26</v>
      </c>
      <c r="F28" s="36" t="s">
        <v>14</v>
      </c>
      <c r="G28" s="36" t="s">
        <v>14</v>
      </c>
      <c r="H28" s="36" t="s">
        <v>14</v>
      </c>
      <c r="I28" s="36" t="s">
        <v>14</v>
      </c>
    </row>
    <row r="29" spans="1:9" x14ac:dyDescent="0.25">
      <c r="A29" s="46" t="s">
        <v>12</v>
      </c>
      <c r="B29" s="46" t="s">
        <v>29</v>
      </c>
      <c r="C29" s="47">
        <v>7018473</v>
      </c>
      <c r="D29" s="48" t="s">
        <v>21</v>
      </c>
      <c r="E29" s="49">
        <v>27</v>
      </c>
      <c r="F29" s="47" t="s">
        <v>15</v>
      </c>
      <c r="G29" s="47" t="s">
        <v>15</v>
      </c>
      <c r="H29" s="50">
        <v>45586</v>
      </c>
      <c r="I29" s="47" t="s">
        <v>16</v>
      </c>
    </row>
    <row r="30" spans="1:9" x14ac:dyDescent="0.25">
      <c r="A30" s="51" t="s">
        <v>45</v>
      </c>
      <c r="B30" s="52" t="s">
        <v>46</v>
      </c>
      <c r="C30" s="53"/>
      <c r="D30" s="54" t="s">
        <v>18</v>
      </c>
      <c r="E30" s="55">
        <v>28</v>
      </c>
      <c r="F30" s="53" t="s">
        <v>26</v>
      </c>
      <c r="G30" s="53" t="s">
        <v>26</v>
      </c>
      <c r="H30" s="56">
        <v>45505</v>
      </c>
      <c r="I30" s="53" t="s">
        <v>14</v>
      </c>
    </row>
    <row r="31" spans="1:9" x14ac:dyDescent="0.25">
      <c r="A31" s="28" t="s">
        <v>45</v>
      </c>
      <c r="B31" s="28" t="s">
        <v>29</v>
      </c>
      <c r="C31" s="36">
        <v>8016247</v>
      </c>
      <c r="D31" s="37" t="s">
        <v>47</v>
      </c>
      <c r="E31" s="38">
        <v>29</v>
      </c>
      <c r="F31" s="36" t="s">
        <v>14</v>
      </c>
      <c r="G31" s="36" t="s">
        <v>14</v>
      </c>
      <c r="H31" s="36" t="s">
        <v>14</v>
      </c>
      <c r="I31" s="36" t="s">
        <v>14</v>
      </c>
    </row>
    <row r="32" spans="1:9" x14ac:dyDescent="0.25">
      <c r="A32" s="32" t="s">
        <v>48</v>
      </c>
      <c r="B32" s="32" t="s">
        <v>29</v>
      </c>
      <c r="C32" s="33">
        <v>8081433</v>
      </c>
      <c r="D32" s="57" t="s">
        <v>49</v>
      </c>
      <c r="E32" s="34">
        <v>30</v>
      </c>
      <c r="F32" s="32" t="s">
        <v>15</v>
      </c>
      <c r="G32" s="32" t="s">
        <v>15</v>
      </c>
      <c r="H32" s="35">
        <v>45586</v>
      </c>
      <c r="I32" s="32"/>
    </row>
    <row r="33" spans="1:9" x14ac:dyDescent="0.25">
      <c r="A33" s="39" t="s">
        <v>45</v>
      </c>
      <c r="B33" s="39" t="s">
        <v>17</v>
      </c>
      <c r="C33" s="40" t="s">
        <v>50</v>
      </c>
      <c r="D33" s="58" t="s">
        <v>21</v>
      </c>
      <c r="E33" s="42">
        <v>31</v>
      </c>
      <c r="F33" s="40" t="s">
        <v>51</v>
      </c>
      <c r="G33" s="40" t="s">
        <v>51</v>
      </c>
      <c r="H33" s="43">
        <v>45505</v>
      </c>
      <c r="I33" s="40" t="s">
        <v>52</v>
      </c>
    </row>
    <row r="34" spans="1:9" x14ac:dyDescent="0.25">
      <c r="A34" s="28" t="s">
        <v>45</v>
      </c>
      <c r="B34" s="28" t="s">
        <v>53</v>
      </c>
      <c r="C34" s="36" t="s">
        <v>54</v>
      </c>
      <c r="D34" s="44" t="s">
        <v>25</v>
      </c>
      <c r="E34" s="38">
        <v>32</v>
      </c>
      <c r="F34" s="28"/>
      <c r="G34" s="28"/>
      <c r="H34" s="36"/>
      <c r="I34" s="28"/>
    </row>
    <row r="35" spans="1:9" x14ac:dyDescent="0.25">
      <c r="A35" s="59" t="s">
        <v>12</v>
      </c>
      <c r="B35" s="59" t="s">
        <v>17</v>
      </c>
      <c r="C35" s="60"/>
      <c r="D35" s="61" t="s">
        <v>25</v>
      </c>
      <c r="E35" s="62">
        <v>33</v>
      </c>
      <c r="F35" s="59"/>
      <c r="G35" s="59"/>
      <c r="H35" s="60"/>
      <c r="I35" s="59" t="s">
        <v>40</v>
      </c>
    </row>
    <row r="36" spans="1:9" x14ac:dyDescent="0.25">
      <c r="A36" s="63" t="s">
        <v>19</v>
      </c>
      <c r="B36" s="63" t="s">
        <v>17</v>
      </c>
      <c r="C36" s="64" t="s">
        <v>55</v>
      </c>
      <c r="D36" s="65" t="s">
        <v>21</v>
      </c>
      <c r="E36" s="66">
        <v>35</v>
      </c>
      <c r="F36" s="63"/>
      <c r="G36" s="63"/>
      <c r="H36" s="64"/>
      <c r="I36" s="63"/>
    </row>
    <row r="37" spans="1:9" x14ac:dyDescent="0.25">
      <c r="A37" s="63" t="s">
        <v>19</v>
      </c>
      <c r="B37" s="63" t="s">
        <v>56</v>
      </c>
      <c r="C37" s="64"/>
      <c r="D37" s="65" t="s">
        <v>57</v>
      </c>
      <c r="E37" s="66">
        <v>36</v>
      </c>
      <c r="F37" s="64" t="s">
        <v>14</v>
      </c>
      <c r="G37" s="64" t="s">
        <v>14</v>
      </c>
      <c r="H37" s="64" t="s">
        <v>14</v>
      </c>
      <c r="I37" s="64" t="s">
        <v>14</v>
      </c>
    </row>
    <row r="38" spans="1:9" x14ac:dyDescent="0.25">
      <c r="A38" s="63" t="s">
        <v>12</v>
      </c>
      <c r="B38" s="63" t="s">
        <v>58</v>
      </c>
      <c r="C38" s="64"/>
      <c r="D38" s="65" t="s">
        <v>59</v>
      </c>
      <c r="E38" s="66">
        <v>37</v>
      </c>
      <c r="F38" s="63"/>
      <c r="G38" s="63"/>
      <c r="H38" s="64"/>
      <c r="I38" s="63"/>
    </row>
    <row r="39" spans="1:9" x14ac:dyDescent="0.25">
      <c r="A39" s="67" t="s">
        <v>19</v>
      </c>
      <c r="B39" s="67" t="s">
        <v>24</v>
      </c>
      <c r="C39" s="68">
        <v>67901</v>
      </c>
      <c r="D39" s="68">
        <v>10</v>
      </c>
      <c r="E39" s="69">
        <v>38</v>
      </c>
      <c r="F39" s="68" t="s">
        <v>14</v>
      </c>
      <c r="G39" s="68" t="s">
        <v>14</v>
      </c>
      <c r="H39" s="68" t="s">
        <v>14</v>
      </c>
      <c r="I39" s="68" t="s">
        <v>14</v>
      </c>
    </row>
    <row r="40" spans="1:9" x14ac:dyDescent="0.25">
      <c r="A40" s="63" t="s">
        <v>19</v>
      </c>
      <c r="B40" s="63" t="s">
        <v>24</v>
      </c>
      <c r="C40" s="64">
        <v>23375</v>
      </c>
      <c r="D40" s="64">
        <v>1000</v>
      </c>
      <c r="E40" s="66">
        <v>39</v>
      </c>
      <c r="F40" s="64" t="s">
        <v>14</v>
      </c>
      <c r="G40" s="64" t="s">
        <v>14</v>
      </c>
      <c r="H40" s="64" t="s">
        <v>14</v>
      </c>
      <c r="I40" s="64" t="s">
        <v>14</v>
      </c>
    </row>
    <row r="41" spans="1:9" x14ac:dyDescent="0.25">
      <c r="A41" s="63" t="s">
        <v>19</v>
      </c>
      <c r="B41" s="63" t="s">
        <v>24</v>
      </c>
      <c r="C41" s="64">
        <v>76524</v>
      </c>
      <c r="D41" s="64">
        <v>200</v>
      </c>
      <c r="E41" s="66">
        <v>40</v>
      </c>
      <c r="F41" s="64" t="s">
        <v>14</v>
      </c>
      <c r="G41" s="64" t="s">
        <v>14</v>
      </c>
      <c r="H41" s="64" t="s">
        <v>14</v>
      </c>
      <c r="I41" s="64" t="s">
        <v>14</v>
      </c>
    </row>
    <row r="42" spans="1:9" x14ac:dyDescent="0.25">
      <c r="A42" s="67" t="s">
        <v>19</v>
      </c>
      <c r="B42" s="67" t="s">
        <v>24</v>
      </c>
      <c r="C42" s="68"/>
      <c r="D42" s="68">
        <v>500</v>
      </c>
      <c r="E42" s="69">
        <v>41</v>
      </c>
      <c r="F42" s="68" t="s">
        <v>14</v>
      </c>
      <c r="G42" s="68" t="s">
        <v>14</v>
      </c>
      <c r="H42" s="68" t="s">
        <v>14</v>
      </c>
      <c r="I42" s="68" t="s">
        <v>14</v>
      </c>
    </row>
    <row r="43" spans="1:9" x14ac:dyDescent="0.25">
      <c r="A43" s="32" t="s">
        <v>12</v>
      </c>
      <c r="B43" s="32" t="s">
        <v>60</v>
      </c>
      <c r="C43" s="33" t="s">
        <v>14</v>
      </c>
      <c r="D43" s="57" t="s">
        <v>18</v>
      </c>
      <c r="E43" s="34">
        <v>42</v>
      </c>
      <c r="F43" s="33" t="s">
        <v>15</v>
      </c>
      <c r="G43" s="33" t="s">
        <v>15</v>
      </c>
      <c r="H43" s="35">
        <v>45586</v>
      </c>
      <c r="I43" s="33" t="s">
        <v>16</v>
      </c>
    </row>
    <row r="44" spans="1:9" x14ac:dyDescent="0.25">
      <c r="A44" s="28" t="s">
        <v>39</v>
      </c>
      <c r="B44" s="28" t="s">
        <v>60</v>
      </c>
      <c r="C44" s="36">
        <v>5044976</v>
      </c>
      <c r="D44" s="36">
        <v>500</v>
      </c>
      <c r="E44" s="38">
        <v>43</v>
      </c>
      <c r="F44" s="36" t="s">
        <v>14</v>
      </c>
      <c r="G44" s="36" t="s">
        <v>14</v>
      </c>
      <c r="H44" s="36" t="s">
        <v>14</v>
      </c>
      <c r="I44" s="36" t="s">
        <v>14</v>
      </c>
    </row>
    <row r="45" spans="1:9" x14ac:dyDescent="0.25">
      <c r="A45" s="28" t="s">
        <v>45</v>
      </c>
      <c r="B45" s="28" t="s">
        <v>29</v>
      </c>
      <c r="C45" s="36">
        <v>8115561</v>
      </c>
      <c r="D45" s="37" t="s">
        <v>61</v>
      </c>
      <c r="E45" s="38">
        <v>44</v>
      </c>
      <c r="F45" s="36" t="s">
        <v>14</v>
      </c>
      <c r="G45" s="36" t="s">
        <v>14</v>
      </c>
      <c r="H45" s="36" t="s">
        <v>14</v>
      </c>
      <c r="I45" s="36" t="s">
        <v>14</v>
      </c>
    </row>
    <row r="46" spans="1:9" x14ac:dyDescent="0.25">
      <c r="A46" s="28" t="s">
        <v>45</v>
      </c>
      <c r="B46" s="28" t="s">
        <v>29</v>
      </c>
      <c r="C46" s="36">
        <v>8102394</v>
      </c>
      <c r="D46" s="37" t="s">
        <v>44</v>
      </c>
      <c r="E46" s="38">
        <v>45</v>
      </c>
      <c r="F46" s="36" t="s">
        <v>14</v>
      </c>
      <c r="G46" s="36" t="s">
        <v>14</v>
      </c>
      <c r="H46" s="36" t="s">
        <v>14</v>
      </c>
      <c r="I46" s="36" t="s">
        <v>14</v>
      </c>
    </row>
    <row r="47" spans="1:9" x14ac:dyDescent="0.25">
      <c r="A47" s="28" t="s">
        <v>19</v>
      </c>
      <c r="B47" s="28" t="s">
        <v>62</v>
      </c>
      <c r="C47" s="36" t="s">
        <v>63</v>
      </c>
      <c r="D47" s="28" t="s">
        <v>64</v>
      </c>
      <c r="E47" s="38">
        <v>46</v>
      </c>
      <c r="F47" s="28"/>
      <c r="G47" s="28"/>
      <c r="H47" s="36"/>
      <c r="I47" s="28"/>
    </row>
    <row r="48" spans="1:9" x14ac:dyDescent="0.25">
      <c r="A48" s="25" t="s">
        <v>12</v>
      </c>
      <c r="B48" s="25" t="s">
        <v>65</v>
      </c>
      <c r="C48" s="26"/>
      <c r="D48" s="25" t="s">
        <v>36</v>
      </c>
      <c r="E48" s="27">
        <v>49</v>
      </c>
      <c r="F48" s="25"/>
      <c r="G48" s="25"/>
      <c r="H48" s="26"/>
      <c r="I48" s="25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5" sqref="B5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101</v>
      </c>
    </row>
    <row r="3" spans="1:12" x14ac:dyDescent="0.25">
      <c r="A3" s="2" t="s">
        <v>68</v>
      </c>
      <c r="B3" s="2" t="s">
        <v>108</v>
      </c>
    </row>
    <row r="4" spans="1:12" x14ac:dyDescent="0.25">
      <c r="A4" s="2" t="s">
        <v>69</v>
      </c>
      <c r="B4" s="16">
        <v>45342</v>
      </c>
    </row>
    <row r="5" spans="1:12" x14ac:dyDescent="0.25">
      <c r="A5" s="2" t="s">
        <v>71</v>
      </c>
      <c r="B5" s="3" t="s">
        <v>109</v>
      </c>
    </row>
    <row r="6" spans="1:12" x14ac:dyDescent="0.25">
      <c r="A6" s="2" t="s">
        <v>72</v>
      </c>
      <c r="B6" s="2">
        <v>1.0043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</v>
      </c>
      <c r="C10" s="72"/>
      <c r="D10" s="72"/>
      <c r="F10" s="72">
        <v>10</v>
      </c>
      <c r="G10" s="72"/>
      <c r="H10" s="72"/>
      <c r="J10" s="72">
        <v>20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1.8E-3</v>
      </c>
      <c r="C14" s="5">
        <f t="shared" ref="C14:C20" si="0">(B14+B$7)*B$6*1000</f>
        <v>1.8077399999999999</v>
      </c>
      <c r="F14" s="1">
        <v>0.01</v>
      </c>
      <c r="G14" s="5">
        <f t="shared" ref="G14:G23" si="1">(F14+B$7)*B$6*1000</f>
        <v>10.042999999999999</v>
      </c>
      <c r="J14" s="1">
        <v>1.95E-2</v>
      </c>
      <c r="K14" s="5">
        <f t="shared" ref="K14:K22" si="2">(J14+B$7)*B$6*1000</f>
        <v>19.583849999999998</v>
      </c>
    </row>
    <row r="15" spans="1:12" x14ac:dyDescent="0.25">
      <c r="A15" s="1" t="s">
        <v>79</v>
      </c>
      <c r="B15" s="1">
        <v>1.6999999999999999E-3</v>
      </c>
      <c r="C15" s="5">
        <f t="shared" si="0"/>
        <v>1.7073099999999999</v>
      </c>
      <c r="F15" s="1">
        <v>9.9000000000000008E-3</v>
      </c>
      <c r="G15" s="5">
        <f t="shared" si="1"/>
        <v>9.9425700000000017</v>
      </c>
      <c r="J15" s="1">
        <v>1.9800000000000002E-2</v>
      </c>
      <c r="K15" s="5">
        <f t="shared" si="2"/>
        <v>19.885140000000003</v>
      </c>
    </row>
    <row r="16" spans="1:12" x14ac:dyDescent="0.25">
      <c r="A16" s="1" t="s">
        <v>80</v>
      </c>
      <c r="B16" s="1">
        <v>1.6000000000000001E-3</v>
      </c>
      <c r="C16" s="5">
        <f t="shared" si="0"/>
        <v>1.6068800000000001</v>
      </c>
      <c r="F16" s="1">
        <v>9.7999999999999997E-3</v>
      </c>
      <c r="G16" s="5">
        <f t="shared" si="1"/>
        <v>9.8421399999999988</v>
      </c>
      <c r="J16" s="1">
        <v>1.9599999999999999E-2</v>
      </c>
      <c r="K16" s="5">
        <f t="shared" si="2"/>
        <v>19.684279999999998</v>
      </c>
    </row>
    <row r="17" spans="1:13" x14ac:dyDescent="0.25">
      <c r="A17" s="1" t="s">
        <v>81</v>
      </c>
      <c r="B17" s="1">
        <v>1.5E-3</v>
      </c>
      <c r="C17" s="5">
        <f t="shared" si="0"/>
        <v>1.5064499999999998</v>
      </c>
      <c r="F17" s="1">
        <v>9.7000000000000003E-3</v>
      </c>
      <c r="G17" s="5">
        <f t="shared" si="1"/>
        <v>9.7417100000000012</v>
      </c>
      <c r="J17" s="1">
        <v>2.0400000000000001E-2</v>
      </c>
      <c r="K17" s="5">
        <f t="shared" si="2"/>
        <v>20.487719999999999</v>
      </c>
    </row>
    <row r="18" spans="1:13" x14ac:dyDescent="0.25">
      <c r="A18" s="1" t="s">
        <v>82</v>
      </c>
      <c r="B18" s="1">
        <v>1.6000000000000001E-3</v>
      </c>
      <c r="C18" s="5">
        <f t="shared" si="0"/>
        <v>1.6068800000000001</v>
      </c>
      <c r="F18" s="1">
        <v>1.0500000000000001E-2</v>
      </c>
      <c r="G18" s="5">
        <f t="shared" si="1"/>
        <v>10.54515</v>
      </c>
      <c r="J18" s="1">
        <v>2.0299999999999999E-2</v>
      </c>
      <c r="K18" s="5">
        <f t="shared" si="2"/>
        <v>20.38729</v>
      </c>
    </row>
    <row r="19" spans="1:13" x14ac:dyDescent="0.25">
      <c r="A19" s="1" t="s">
        <v>83</v>
      </c>
      <c r="B19" s="1">
        <v>1.8E-3</v>
      </c>
      <c r="C19" s="5">
        <f t="shared" si="0"/>
        <v>1.8077399999999999</v>
      </c>
      <c r="F19" s="11">
        <v>1.0800000000000001E-2</v>
      </c>
      <c r="G19" s="5">
        <f t="shared" si="1"/>
        <v>10.846440000000001</v>
      </c>
      <c r="J19" s="1">
        <v>2.01E-2</v>
      </c>
      <c r="K19" s="5">
        <f t="shared" si="2"/>
        <v>20.186429999999998</v>
      </c>
    </row>
    <row r="20" spans="1:13" x14ac:dyDescent="0.25">
      <c r="A20" s="1" t="s">
        <v>84</v>
      </c>
      <c r="B20" s="1">
        <v>1.9E-3</v>
      </c>
      <c r="C20" s="5">
        <f t="shared" si="0"/>
        <v>1.9081700000000001</v>
      </c>
      <c r="F20" s="1">
        <v>9.9000000000000008E-3</v>
      </c>
      <c r="G20" s="5">
        <f t="shared" si="1"/>
        <v>9.9425700000000017</v>
      </c>
      <c r="J20" s="1">
        <v>2.0299999999999999E-2</v>
      </c>
      <c r="K20" s="5">
        <f t="shared" si="2"/>
        <v>20.38729</v>
      </c>
    </row>
    <row r="21" spans="1:13" x14ac:dyDescent="0.25">
      <c r="A21" s="1" t="s">
        <v>85</v>
      </c>
      <c r="B21" s="1">
        <v>2.3E-3</v>
      </c>
      <c r="C21" s="5">
        <f t="shared" ref="C21:C23" si="3">(B21+B$7)*B$6*1000</f>
        <v>2.3098899999999998</v>
      </c>
      <c r="F21" s="1">
        <v>9.8000000000000004E-2</v>
      </c>
      <c r="G21" s="5">
        <v>9.8000000000000007</v>
      </c>
      <c r="J21" s="1">
        <v>1.9900000000000001E-2</v>
      </c>
      <c r="K21" s="5">
        <f t="shared" si="2"/>
        <v>19.985570000000003</v>
      </c>
    </row>
    <row r="22" spans="1:13" x14ac:dyDescent="0.25">
      <c r="A22" s="1" t="s">
        <v>86</v>
      </c>
      <c r="B22" s="1">
        <v>2.0999999999999999E-3</v>
      </c>
      <c r="C22" s="5">
        <f t="shared" si="3"/>
        <v>2.1090300000000002</v>
      </c>
      <c r="F22" s="1">
        <v>1.03E-2</v>
      </c>
      <c r="G22" s="5">
        <f t="shared" si="1"/>
        <v>10.344289999999999</v>
      </c>
      <c r="J22" s="1">
        <v>1.9699999999999999E-2</v>
      </c>
      <c r="K22" s="5">
        <f t="shared" si="2"/>
        <v>19.784709999999997</v>
      </c>
    </row>
    <row r="23" spans="1:13" x14ac:dyDescent="0.25">
      <c r="A23" s="1" t="s">
        <v>87</v>
      </c>
      <c r="B23" s="1">
        <v>2E-3</v>
      </c>
      <c r="C23" s="5">
        <f t="shared" si="3"/>
        <v>2.0085999999999999</v>
      </c>
      <c r="F23" s="1">
        <v>9.7999999999999997E-3</v>
      </c>
      <c r="G23" s="5">
        <f t="shared" si="1"/>
        <v>9.8421399999999988</v>
      </c>
      <c r="J23" s="1">
        <v>0.19600000000000001</v>
      </c>
      <c r="K23" s="5">
        <v>19.64</v>
      </c>
    </row>
    <row r="26" spans="1:13" x14ac:dyDescent="0.25">
      <c r="A26" s="17" t="s">
        <v>88</v>
      </c>
      <c r="C26" s="7">
        <f>SUM(C14:C23)/10</f>
        <v>1.837869</v>
      </c>
      <c r="D26" s="1" t="s">
        <v>89</v>
      </c>
      <c r="G26" s="7">
        <f>SUM(G14:G23)/10</f>
        <v>10.089001</v>
      </c>
      <c r="H26" s="1" t="s">
        <v>89</v>
      </c>
      <c r="K26" s="7">
        <f>SUM(K14:K23)/10</f>
        <v>20.001227999999998</v>
      </c>
      <c r="L26" s="1" t="s">
        <v>89</v>
      </c>
    </row>
    <row r="27" spans="1:13" x14ac:dyDescent="0.25">
      <c r="A27" s="17" t="s">
        <v>90</v>
      </c>
      <c r="C27" s="7">
        <f>B10-C26</f>
        <v>0.16213100000000003</v>
      </c>
      <c r="D27" s="19">
        <v>0.2</v>
      </c>
      <c r="E27" s="1" t="s">
        <v>6</v>
      </c>
      <c r="G27" s="7">
        <f>F10-G26</f>
        <v>-8.9000999999999664E-2</v>
      </c>
      <c r="H27" s="19">
        <v>0.2</v>
      </c>
      <c r="I27" s="1" t="s">
        <v>6</v>
      </c>
      <c r="K27" s="7">
        <f>J10-K26</f>
        <v>-1.2279999999975644E-3</v>
      </c>
      <c r="L27" s="19">
        <v>0.2</v>
      </c>
      <c r="M27" s="1" t="s">
        <v>6</v>
      </c>
    </row>
    <row r="28" spans="1:13" x14ac:dyDescent="0.25">
      <c r="A28" s="17" t="s">
        <v>90</v>
      </c>
      <c r="C28" s="7">
        <f>ABS((B10-C26)/B10)*100</f>
        <v>8.1065500000000021</v>
      </c>
      <c r="D28" s="19">
        <v>10</v>
      </c>
      <c r="E28" s="1" t="s">
        <v>91</v>
      </c>
      <c r="G28" s="7">
        <f>ABS((F10-G26)/F10)*100</f>
        <v>0.89000999999999664</v>
      </c>
      <c r="H28" s="19">
        <v>2</v>
      </c>
      <c r="I28" s="1" t="s">
        <v>91</v>
      </c>
      <c r="K28" s="7">
        <f>ABS((J10-K26)/J10)*100</f>
        <v>6.1399999999878219E-3</v>
      </c>
      <c r="L28" s="19">
        <v>1</v>
      </c>
      <c r="M28" s="1" t="s">
        <v>91</v>
      </c>
    </row>
    <row r="29" spans="1:13" x14ac:dyDescent="0.25">
      <c r="A29" s="17" t="s">
        <v>92</v>
      </c>
      <c r="C29" s="7">
        <f>STDEV(C14,C15,C16,C17,C18,C19,C20,C21,C22,C23)</f>
        <v>0.25074000985748879</v>
      </c>
      <c r="D29" s="18">
        <v>0.1</v>
      </c>
      <c r="E29" s="1" t="s">
        <v>6</v>
      </c>
      <c r="G29" s="7">
        <f>STDEV(G14,G15,G16,G17,G18,G19,G20,G21,G22,G23)</f>
        <v>0.36787251917689578</v>
      </c>
      <c r="H29" s="18">
        <v>0.1</v>
      </c>
      <c r="I29" s="1" t="s">
        <v>6</v>
      </c>
      <c r="K29" s="7">
        <f>STDEV(K14,K15,K16,K17,K18,K19,K20,K21,K22,K23)</f>
        <v>0.33908532540743619</v>
      </c>
      <c r="L29" s="18">
        <v>0.1</v>
      </c>
      <c r="M29" s="1" t="s">
        <v>6</v>
      </c>
    </row>
    <row r="30" spans="1:13" x14ac:dyDescent="0.25">
      <c r="A30" s="17" t="s">
        <v>93</v>
      </c>
      <c r="C30" s="10">
        <f>C29*100/C26</f>
        <v>13.64297509003573</v>
      </c>
      <c r="D30" s="18">
        <v>5</v>
      </c>
      <c r="E30" s="1" t="s">
        <v>91</v>
      </c>
      <c r="G30" s="10">
        <f>G29*100/G26</f>
        <v>3.646272997464227</v>
      </c>
      <c r="H30" s="18">
        <v>1</v>
      </c>
      <c r="I30" s="1" t="s">
        <v>91</v>
      </c>
      <c r="K30" s="10">
        <f>K29*100/K26</f>
        <v>1.6953225342335794</v>
      </c>
      <c r="L30" s="18">
        <v>0.5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B14" sqref="B1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13</v>
      </c>
    </row>
    <row r="3" spans="1:12" x14ac:dyDescent="0.25">
      <c r="A3" s="2" t="s">
        <v>68</v>
      </c>
      <c r="B3" s="2" t="s">
        <v>110</v>
      </c>
    </row>
    <row r="4" spans="1:12" x14ac:dyDescent="0.25">
      <c r="A4" s="2" t="s">
        <v>69</v>
      </c>
      <c r="B4" s="13" t="s">
        <v>33</v>
      </c>
      <c r="D4" s="21" t="s">
        <v>111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40</v>
      </c>
      <c r="C10" s="72"/>
      <c r="D10" s="72"/>
      <c r="F10" s="72">
        <v>120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40</v>
      </c>
      <c r="D27" s="14">
        <v>0.2</v>
      </c>
      <c r="E27" s="1" t="s">
        <v>6</v>
      </c>
      <c r="G27" s="7">
        <f>F10-G26</f>
        <v>120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10" sqref="B10:D10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112</v>
      </c>
    </row>
    <row r="4" spans="1:4" x14ac:dyDescent="0.25">
      <c r="A4" s="2" t="s">
        <v>69</v>
      </c>
      <c r="B4" s="2"/>
      <c r="D4" s="21" t="s">
        <v>113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/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C14" s="5">
        <f>(B14+B$7)*B$6*1000</f>
        <v>0</v>
      </c>
    </row>
    <row r="15" spans="1:4" x14ac:dyDescent="0.25">
      <c r="A15" s="1" t="s">
        <v>79</v>
      </c>
      <c r="C15" s="5">
        <f t="shared" ref="C15:C23" si="0">(B15+B$7)*B$6*1000</f>
        <v>0</v>
      </c>
    </row>
    <row r="16" spans="1:4" x14ac:dyDescent="0.25">
      <c r="A16" s="1" t="s">
        <v>80</v>
      </c>
      <c r="C16" s="5">
        <f t="shared" si="0"/>
        <v>0</v>
      </c>
    </row>
    <row r="17" spans="1:5" x14ac:dyDescent="0.25">
      <c r="A17" s="1" t="s">
        <v>81</v>
      </c>
      <c r="C17" s="5">
        <f t="shared" si="0"/>
        <v>0</v>
      </c>
    </row>
    <row r="18" spans="1:5" x14ac:dyDescent="0.25">
      <c r="A18" s="1" t="s">
        <v>82</v>
      </c>
      <c r="C18" s="5">
        <f t="shared" si="0"/>
        <v>0</v>
      </c>
    </row>
    <row r="19" spans="1:5" x14ac:dyDescent="0.25">
      <c r="A19" s="1" t="s">
        <v>83</v>
      </c>
      <c r="C19" s="5">
        <f t="shared" si="0"/>
        <v>0</v>
      </c>
    </row>
    <row r="20" spans="1:5" x14ac:dyDescent="0.25">
      <c r="A20" s="1" t="s">
        <v>84</v>
      </c>
      <c r="C20" s="5">
        <f t="shared" si="0"/>
        <v>0</v>
      </c>
    </row>
    <row r="21" spans="1:5" x14ac:dyDescent="0.25">
      <c r="A21" s="1" t="s">
        <v>85</v>
      </c>
      <c r="C21" s="5">
        <f t="shared" si="0"/>
        <v>0</v>
      </c>
    </row>
    <row r="22" spans="1:5" x14ac:dyDescent="0.25">
      <c r="A22" s="1" t="s">
        <v>86</v>
      </c>
      <c r="C22" s="5">
        <f t="shared" si="0"/>
        <v>0</v>
      </c>
    </row>
    <row r="23" spans="1:5" x14ac:dyDescent="0.25">
      <c r="A23" s="1" t="s">
        <v>87</v>
      </c>
      <c r="C23" s="5">
        <f t="shared" si="0"/>
        <v>0</v>
      </c>
    </row>
    <row r="26" spans="1:5" x14ac:dyDescent="0.25">
      <c r="A26" s="17" t="s">
        <v>88</v>
      </c>
      <c r="C26" s="7">
        <f>AVERAGE(C14:C23)</f>
        <v>0</v>
      </c>
      <c r="D26" s="1" t="s">
        <v>89</v>
      </c>
    </row>
    <row r="27" spans="1:5" x14ac:dyDescent="0.25">
      <c r="A27" s="17" t="s">
        <v>96</v>
      </c>
      <c r="C27" s="7">
        <f>B10-C26</f>
        <v>0</v>
      </c>
      <c r="D27" s="18">
        <v>0.2</v>
      </c>
      <c r="E27" s="1" t="s">
        <v>6</v>
      </c>
    </row>
    <row r="28" spans="1:5" x14ac:dyDescent="0.2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 x14ac:dyDescent="0.2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17" sqref="C17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31</v>
      </c>
    </row>
    <row r="3" spans="1:12" x14ac:dyDescent="0.25">
      <c r="A3" s="2" t="s">
        <v>68</v>
      </c>
      <c r="B3" s="2" t="s">
        <v>114</v>
      </c>
    </row>
    <row r="4" spans="1:12" x14ac:dyDescent="0.25">
      <c r="A4" s="2" t="s">
        <v>69</v>
      </c>
      <c r="B4" s="13" t="s">
        <v>18</v>
      </c>
      <c r="D4" s="23" t="s">
        <v>99</v>
      </c>
    </row>
    <row r="5" spans="1:12" x14ac:dyDescent="0.25">
      <c r="A5" s="2" t="s">
        <v>71</v>
      </c>
      <c r="B5" s="3">
        <v>45334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100</v>
      </c>
      <c r="C10" s="72"/>
      <c r="D10" s="72"/>
      <c r="F10" s="72">
        <v>500</v>
      </c>
      <c r="G10" s="72"/>
      <c r="H10" s="72"/>
      <c r="J10" s="72">
        <v>1000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100</v>
      </c>
      <c r="D27" s="14">
        <v>0.2</v>
      </c>
      <c r="E27" s="1" t="s">
        <v>6</v>
      </c>
      <c r="G27" s="7">
        <f>F10-G26</f>
        <v>500</v>
      </c>
      <c r="H27" s="18">
        <v>0.8</v>
      </c>
      <c r="I27" s="1" t="s">
        <v>6</v>
      </c>
      <c r="K27" s="7">
        <f>J10-K26</f>
        <v>1000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6" workbookViewId="0">
      <selection activeCell="B14" sqref="B14:L23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115</v>
      </c>
    </row>
    <row r="3" spans="1:12" x14ac:dyDescent="0.25">
      <c r="A3" s="2" t="s">
        <v>68</v>
      </c>
      <c r="B3" s="2" t="s">
        <v>116</v>
      </c>
    </row>
    <row r="4" spans="1:12" x14ac:dyDescent="0.25">
      <c r="A4" s="2" t="s">
        <v>69</v>
      </c>
      <c r="B4" s="13" t="s">
        <v>32</v>
      </c>
      <c r="D4" s="21" t="s">
        <v>111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</v>
      </c>
      <c r="C10" s="72"/>
      <c r="D10" s="72"/>
      <c r="F10" s="72">
        <v>25</v>
      </c>
      <c r="G10" s="72"/>
      <c r="H10" s="72"/>
      <c r="J10" s="72">
        <v>50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10</v>
      </c>
      <c r="D27" s="14">
        <v>0.2</v>
      </c>
      <c r="E27" s="1" t="s">
        <v>6</v>
      </c>
      <c r="G27" s="7">
        <f>F10-G26</f>
        <v>25</v>
      </c>
      <c r="H27" s="18">
        <v>0.8</v>
      </c>
      <c r="I27" s="1" t="s">
        <v>6</v>
      </c>
      <c r="K27" s="7">
        <f>J10-K26</f>
        <v>50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5" sqref="B5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115</v>
      </c>
    </row>
    <row r="3" spans="1:12" x14ac:dyDescent="0.25">
      <c r="A3" s="2" t="s">
        <v>68</v>
      </c>
      <c r="B3" s="2" t="s">
        <v>117</v>
      </c>
    </row>
    <row r="4" spans="1:12" x14ac:dyDescent="0.25">
      <c r="A4" s="2" t="s">
        <v>69</v>
      </c>
      <c r="B4" s="13" t="s">
        <v>32</v>
      </c>
    </row>
    <row r="5" spans="1:12" x14ac:dyDescent="0.25">
      <c r="A5" s="2" t="s">
        <v>71</v>
      </c>
      <c r="B5" s="3">
        <v>45334</v>
      </c>
      <c r="D5" s="21" t="s">
        <v>99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20</v>
      </c>
      <c r="D27" s="14">
        <v>0.2</v>
      </c>
      <c r="E27" s="1" t="s">
        <v>6</v>
      </c>
      <c r="G27" s="7">
        <f>F10-G26</f>
        <v>100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D5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115</v>
      </c>
    </row>
    <row r="3" spans="1:4" x14ac:dyDescent="0.25">
      <c r="A3" s="2" t="s">
        <v>68</v>
      </c>
      <c r="B3" s="2" t="s">
        <v>118</v>
      </c>
    </row>
    <row r="4" spans="1:4" x14ac:dyDescent="0.25">
      <c r="A4" s="2" t="s">
        <v>69</v>
      </c>
      <c r="B4" s="2"/>
      <c r="D4" s="21" t="s">
        <v>111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/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C14" s="5">
        <f>(B14+B$7)*B$6*1000</f>
        <v>0</v>
      </c>
    </row>
    <row r="15" spans="1:4" x14ac:dyDescent="0.25">
      <c r="A15" s="1" t="s">
        <v>79</v>
      </c>
      <c r="C15" s="5">
        <f t="shared" ref="C15:C23" si="0">(B15+B$7)*B$6*1000</f>
        <v>0</v>
      </c>
    </row>
    <row r="16" spans="1:4" x14ac:dyDescent="0.25">
      <c r="A16" s="1" t="s">
        <v>80</v>
      </c>
      <c r="C16" s="5">
        <f t="shared" si="0"/>
        <v>0</v>
      </c>
    </row>
    <row r="17" spans="1:5" x14ac:dyDescent="0.25">
      <c r="A17" s="1" t="s">
        <v>81</v>
      </c>
      <c r="C17" s="5">
        <f t="shared" si="0"/>
        <v>0</v>
      </c>
    </row>
    <row r="18" spans="1:5" x14ac:dyDescent="0.25">
      <c r="A18" s="1" t="s">
        <v>82</v>
      </c>
      <c r="C18" s="5">
        <f t="shared" si="0"/>
        <v>0</v>
      </c>
    </row>
    <row r="19" spans="1:5" x14ac:dyDescent="0.25">
      <c r="A19" s="1" t="s">
        <v>83</v>
      </c>
      <c r="C19" s="5">
        <f t="shared" si="0"/>
        <v>0</v>
      </c>
    </row>
    <row r="20" spans="1:5" x14ac:dyDescent="0.25">
      <c r="A20" s="1" t="s">
        <v>84</v>
      </c>
      <c r="C20" s="5">
        <f t="shared" si="0"/>
        <v>0</v>
      </c>
    </row>
    <row r="21" spans="1:5" x14ac:dyDescent="0.25">
      <c r="A21" s="1" t="s">
        <v>85</v>
      </c>
      <c r="C21" s="5">
        <f t="shared" si="0"/>
        <v>0</v>
      </c>
    </row>
    <row r="22" spans="1:5" x14ac:dyDescent="0.25">
      <c r="A22" s="1" t="s">
        <v>86</v>
      </c>
      <c r="C22" s="5">
        <f t="shared" si="0"/>
        <v>0</v>
      </c>
    </row>
    <row r="23" spans="1:5" x14ac:dyDescent="0.25">
      <c r="A23" s="1" t="s">
        <v>87</v>
      </c>
      <c r="C23" s="5">
        <f t="shared" si="0"/>
        <v>0</v>
      </c>
    </row>
    <row r="26" spans="1:5" x14ac:dyDescent="0.25">
      <c r="A26" s="17" t="s">
        <v>88</v>
      </c>
      <c r="C26" s="7">
        <f>AVERAGE(C14:C23)</f>
        <v>0</v>
      </c>
      <c r="D26" s="1" t="s">
        <v>89</v>
      </c>
    </row>
    <row r="27" spans="1:5" x14ac:dyDescent="0.25">
      <c r="A27" s="17" t="s">
        <v>96</v>
      </c>
      <c r="C27" s="7">
        <f>B10-C26</f>
        <v>0</v>
      </c>
      <c r="D27" s="18">
        <v>0.2</v>
      </c>
      <c r="E27" s="1" t="s">
        <v>6</v>
      </c>
    </row>
    <row r="28" spans="1:5" x14ac:dyDescent="0.2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 x14ac:dyDescent="0.2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1" workbookViewId="0">
      <selection activeCell="B14" sqref="B14:L23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115</v>
      </c>
    </row>
    <row r="3" spans="1:12" x14ac:dyDescent="0.25">
      <c r="A3" s="2" t="s">
        <v>68</v>
      </c>
      <c r="B3" s="2" t="s">
        <v>119</v>
      </c>
    </row>
    <row r="4" spans="1:12" x14ac:dyDescent="0.25">
      <c r="A4" s="2" t="s">
        <v>69</v>
      </c>
      <c r="B4" s="13" t="s">
        <v>33</v>
      </c>
      <c r="D4" s="21" t="s">
        <v>111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40</v>
      </c>
      <c r="C10" s="72"/>
      <c r="D10" s="72"/>
      <c r="F10" s="72">
        <v>120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40</v>
      </c>
      <c r="D27" s="14">
        <v>0.2</v>
      </c>
      <c r="E27" s="1" t="s">
        <v>6</v>
      </c>
      <c r="G27" s="7">
        <f>F10-G26</f>
        <v>120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14" sqref="B14:B23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115</v>
      </c>
    </row>
    <row r="3" spans="1:4" x14ac:dyDescent="0.25">
      <c r="A3" s="2" t="s">
        <v>68</v>
      </c>
      <c r="B3" s="2" t="s">
        <v>120</v>
      </c>
    </row>
    <row r="4" spans="1:4" x14ac:dyDescent="0.25">
      <c r="A4" s="2" t="s">
        <v>69</v>
      </c>
      <c r="B4" s="2"/>
      <c r="D4" s="21" t="s">
        <v>111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50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C14" s="5">
        <f>(B14+B$7)*B$6*1000</f>
        <v>0</v>
      </c>
    </row>
    <row r="15" spans="1:4" x14ac:dyDescent="0.25">
      <c r="A15" s="1" t="s">
        <v>79</v>
      </c>
      <c r="C15" s="5">
        <f t="shared" ref="C15:C23" si="0">(B15+B$7)*B$6*1000</f>
        <v>0</v>
      </c>
    </row>
    <row r="16" spans="1:4" x14ac:dyDescent="0.25">
      <c r="A16" s="1" t="s">
        <v>80</v>
      </c>
      <c r="C16" s="5">
        <f t="shared" si="0"/>
        <v>0</v>
      </c>
    </row>
    <row r="17" spans="1:5" x14ac:dyDescent="0.25">
      <c r="A17" s="1" t="s">
        <v>81</v>
      </c>
      <c r="C17" s="5">
        <f t="shared" si="0"/>
        <v>0</v>
      </c>
    </row>
    <row r="18" spans="1:5" x14ac:dyDescent="0.25">
      <c r="A18" s="1" t="s">
        <v>82</v>
      </c>
      <c r="C18" s="5">
        <f t="shared" si="0"/>
        <v>0</v>
      </c>
    </row>
    <row r="19" spans="1:5" x14ac:dyDescent="0.25">
      <c r="A19" s="1" t="s">
        <v>83</v>
      </c>
      <c r="C19" s="5">
        <f t="shared" si="0"/>
        <v>0</v>
      </c>
    </row>
    <row r="20" spans="1:5" x14ac:dyDescent="0.25">
      <c r="A20" s="1" t="s">
        <v>84</v>
      </c>
      <c r="C20" s="5">
        <f t="shared" si="0"/>
        <v>0</v>
      </c>
    </row>
    <row r="21" spans="1:5" x14ac:dyDescent="0.25">
      <c r="A21" s="1" t="s">
        <v>85</v>
      </c>
      <c r="C21" s="5">
        <f t="shared" si="0"/>
        <v>0</v>
      </c>
    </row>
    <row r="22" spans="1:5" x14ac:dyDescent="0.25">
      <c r="A22" s="1" t="s">
        <v>86</v>
      </c>
      <c r="C22" s="5">
        <f t="shared" si="0"/>
        <v>0</v>
      </c>
    </row>
    <row r="23" spans="1:5" x14ac:dyDescent="0.25">
      <c r="A23" s="1" t="s">
        <v>87</v>
      </c>
      <c r="C23" s="5">
        <f t="shared" si="0"/>
        <v>0</v>
      </c>
    </row>
    <row r="26" spans="1:5" x14ac:dyDescent="0.25">
      <c r="A26" s="17" t="s">
        <v>88</v>
      </c>
      <c r="C26" s="7">
        <f>AVERAGE(C14:C23)</f>
        <v>0</v>
      </c>
      <c r="D26" s="1" t="s">
        <v>89</v>
      </c>
    </row>
    <row r="27" spans="1:5" x14ac:dyDescent="0.25">
      <c r="A27" s="17" t="s">
        <v>96</v>
      </c>
      <c r="C27" s="7">
        <f>B10-C26</f>
        <v>50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100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 x14ac:dyDescent="0.2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5" sqref="D5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115</v>
      </c>
    </row>
    <row r="3" spans="1:12" x14ac:dyDescent="0.25">
      <c r="A3" s="2" t="s">
        <v>68</v>
      </c>
      <c r="B3" s="2" t="s">
        <v>114</v>
      </c>
    </row>
    <row r="4" spans="1:12" x14ac:dyDescent="0.25">
      <c r="A4" s="2" t="s">
        <v>69</v>
      </c>
      <c r="B4" s="13" t="s">
        <v>33</v>
      </c>
      <c r="D4" s="21" t="s">
        <v>111</v>
      </c>
    </row>
    <row r="5" spans="1:12" x14ac:dyDescent="0.25">
      <c r="A5" s="2" t="s">
        <v>71</v>
      </c>
      <c r="B5" s="3">
        <v>45334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100</v>
      </c>
      <c r="C10" s="72"/>
      <c r="D10" s="72"/>
      <c r="F10" s="72">
        <v>500</v>
      </c>
      <c r="G10" s="72"/>
      <c r="H10" s="72"/>
      <c r="J10" s="72">
        <v>1000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100</v>
      </c>
      <c r="D27" s="14">
        <v>0.2</v>
      </c>
      <c r="E27" s="1" t="s">
        <v>6</v>
      </c>
      <c r="G27" s="7">
        <f>F10-G26</f>
        <v>500</v>
      </c>
      <c r="H27" s="18">
        <v>0.8</v>
      </c>
      <c r="I27" s="1" t="s">
        <v>6</v>
      </c>
      <c r="K27" s="7">
        <f>J10-K26</f>
        <v>1000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24" sqref="J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50</v>
      </c>
    </row>
    <row r="4" spans="1:12" x14ac:dyDescent="0.25">
      <c r="A4" s="2" t="s">
        <v>69</v>
      </c>
      <c r="B4" s="13" t="s">
        <v>21</v>
      </c>
      <c r="D4" s="23" t="s">
        <v>70</v>
      </c>
    </row>
    <row r="5" spans="1:12" x14ac:dyDescent="0.25">
      <c r="A5" s="2" t="s">
        <v>71</v>
      </c>
      <c r="B5" s="3">
        <v>45334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2.0500000000000001E-2</v>
      </c>
      <c r="C14" s="5">
        <f t="shared" ref="C14:C23" si="0">(B14+B$7)*B$6*1000</f>
        <v>20.569700000000005</v>
      </c>
      <c r="F14" s="7">
        <v>0.10199999999999999</v>
      </c>
      <c r="G14" s="5">
        <f t="shared" ref="G14:G23" si="1">(F14+B$7)*B$6*1000</f>
        <v>102.3468</v>
      </c>
      <c r="J14" s="7">
        <v>0.187</v>
      </c>
      <c r="K14" s="5">
        <f t="shared" ref="K14:K23" si="2">(J14+B$7)*B$6*1000</f>
        <v>187.63580000000002</v>
      </c>
    </row>
    <row r="15" spans="1:12" x14ac:dyDescent="0.25">
      <c r="A15" s="1" t="s">
        <v>79</v>
      </c>
      <c r="B15" s="7">
        <v>2.0299999999999999E-2</v>
      </c>
      <c r="C15" s="5">
        <f t="shared" si="0"/>
        <v>20.369020000000003</v>
      </c>
      <c r="F15" s="7">
        <v>0.10299999999999999</v>
      </c>
      <c r="G15" s="5">
        <f t="shared" si="1"/>
        <v>103.3502</v>
      </c>
      <c r="J15" s="7">
        <v>0.185</v>
      </c>
      <c r="K15" s="5">
        <f t="shared" si="2"/>
        <v>185.62900000000002</v>
      </c>
    </row>
    <row r="16" spans="1:12" x14ac:dyDescent="0.25">
      <c r="A16" s="1" t="s">
        <v>80</v>
      </c>
      <c r="B16" s="7">
        <v>2.0400000000000001E-2</v>
      </c>
      <c r="C16" s="5">
        <f t="shared" si="0"/>
        <v>20.469360000000002</v>
      </c>
      <c r="F16" s="7">
        <v>9.8000000000000004E-2</v>
      </c>
      <c r="G16" s="5">
        <f t="shared" si="1"/>
        <v>98.333200000000005</v>
      </c>
      <c r="J16" s="7">
        <v>0.187</v>
      </c>
      <c r="K16" s="5">
        <f t="shared" si="2"/>
        <v>187.63580000000002</v>
      </c>
    </row>
    <row r="17" spans="1:13" x14ac:dyDescent="0.25">
      <c r="A17" s="1" t="s">
        <v>81</v>
      </c>
      <c r="B17" s="7">
        <v>1.9800000000000002E-2</v>
      </c>
      <c r="C17" s="5">
        <f t="shared" si="0"/>
        <v>19.867320000000003</v>
      </c>
      <c r="F17" s="7">
        <v>0.10100000000000001</v>
      </c>
      <c r="G17" s="5">
        <f t="shared" si="1"/>
        <v>101.34340000000002</v>
      </c>
      <c r="J17" s="7">
        <v>0.185</v>
      </c>
      <c r="K17" s="5">
        <f t="shared" si="2"/>
        <v>185.62900000000002</v>
      </c>
    </row>
    <row r="18" spans="1:13" x14ac:dyDescent="0.25">
      <c r="A18" s="1" t="s">
        <v>82</v>
      </c>
      <c r="B18" s="7">
        <v>2.0299999999999999E-2</v>
      </c>
      <c r="C18" s="5">
        <f t="shared" si="0"/>
        <v>20.369020000000003</v>
      </c>
      <c r="F18" s="7">
        <v>0.10299999999999999</v>
      </c>
      <c r="G18" s="5">
        <f t="shared" si="1"/>
        <v>103.3502</v>
      </c>
      <c r="J18" s="7">
        <v>0.19</v>
      </c>
      <c r="K18" s="5">
        <f t="shared" si="2"/>
        <v>190.64600000000002</v>
      </c>
    </row>
    <row r="19" spans="1:13" x14ac:dyDescent="0.25">
      <c r="A19" s="1" t="s">
        <v>83</v>
      </c>
      <c r="B19" s="7">
        <v>1.9699999999999999E-2</v>
      </c>
      <c r="C19" s="5">
        <f t="shared" si="0"/>
        <v>19.76698</v>
      </c>
      <c r="F19" s="24">
        <v>9.9000000000000005E-2</v>
      </c>
      <c r="G19" s="5">
        <f t="shared" si="1"/>
        <v>99.336600000000004</v>
      </c>
      <c r="J19" s="7">
        <v>0.186</v>
      </c>
      <c r="K19" s="5">
        <f t="shared" si="2"/>
        <v>186.63239999999999</v>
      </c>
    </row>
    <row r="20" spans="1:13" x14ac:dyDescent="0.25">
      <c r="A20" s="1" t="s">
        <v>84</v>
      </c>
      <c r="B20" s="7">
        <v>1.9599999999999999E-2</v>
      </c>
      <c r="C20" s="5">
        <f t="shared" si="0"/>
        <v>19.666639999999997</v>
      </c>
      <c r="F20" s="7">
        <v>0.10100000000000001</v>
      </c>
      <c r="G20" s="5">
        <f t="shared" si="1"/>
        <v>101.34340000000002</v>
      </c>
      <c r="J20" s="7">
        <v>0.188</v>
      </c>
      <c r="K20" s="5">
        <f t="shared" si="2"/>
        <v>188.63920000000002</v>
      </c>
    </row>
    <row r="21" spans="1:13" x14ac:dyDescent="0.25">
      <c r="A21" s="1" t="s">
        <v>85</v>
      </c>
      <c r="B21" s="7">
        <v>2.0199999999999999E-2</v>
      </c>
      <c r="C21" s="5">
        <f t="shared" si="0"/>
        <v>20.26868</v>
      </c>
      <c r="F21" s="7">
        <v>0.10299999999999999</v>
      </c>
      <c r="G21" s="5">
        <f t="shared" si="1"/>
        <v>103.3502</v>
      </c>
      <c r="J21" s="7">
        <v>0.193</v>
      </c>
      <c r="K21" s="5">
        <f t="shared" si="2"/>
        <v>193.65620000000004</v>
      </c>
    </row>
    <row r="22" spans="1:13" x14ac:dyDescent="0.25">
      <c r="A22" s="1" t="s">
        <v>86</v>
      </c>
      <c r="B22" s="7">
        <v>2.0400000000000001E-2</v>
      </c>
      <c r="C22" s="5">
        <f t="shared" si="0"/>
        <v>20.469360000000002</v>
      </c>
      <c r="F22" s="7">
        <v>0.10199999999999999</v>
      </c>
      <c r="G22" s="5">
        <f t="shared" si="1"/>
        <v>102.3468</v>
      </c>
      <c r="J22" s="7">
        <v>0.19</v>
      </c>
      <c r="K22" s="5">
        <f t="shared" si="2"/>
        <v>190.64600000000002</v>
      </c>
    </row>
    <row r="23" spans="1:13" x14ac:dyDescent="0.25">
      <c r="A23" s="1" t="s">
        <v>87</v>
      </c>
      <c r="B23" s="7">
        <v>2.0500000000000001E-2</v>
      </c>
      <c r="C23" s="5">
        <f t="shared" si="0"/>
        <v>20.569700000000005</v>
      </c>
      <c r="F23" s="7">
        <v>0.10299999999999999</v>
      </c>
      <c r="G23" s="5">
        <f t="shared" si="1"/>
        <v>103.3502</v>
      </c>
      <c r="J23" s="7">
        <v>0.187</v>
      </c>
      <c r="K23" s="5">
        <f t="shared" si="2"/>
        <v>187.63580000000002</v>
      </c>
    </row>
    <row r="26" spans="1:13" x14ac:dyDescent="0.25">
      <c r="A26" s="17" t="s">
        <v>88</v>
      </c>
      <c r="C26" s="7">
        <f>SUM(C14:C23)/10</f>
        <v>20.238578</v>
      </c>
      <c r="D26" s="1" t="s">
        <v>89</v>
      </c>
      <c r="G26" s="7">
        <f>SUM(G14:G23)/10</f>
        <v>101.8451</v>
      </c>
      <c r="H26" s="1" t="s">
        <v>89</v>
      </c>
      <c r="K26" s="7">
        <f>SUM(K14:K23)/10</f>
        <v>188.43852000000001</v>
      </c>
      <c r="L26" s="1" t="s">
        <v>89</v>
      </c>
    </row>
    <row r="27" spans="1:13" x14ac:dyDescent="0.25">
      <c r="A27" s="17" t="s">
        <v>90</v>
      </c>
      <c r="C27" s="7">
        <f>B10-C26</f>
        <v>-0.2385780000000004</v>
      </c>
      <c r="D27" s="14">
        <v>0.2</v>
      </c>
      <c r="E27" s="1" t="s">
        <v>6</v>
      </c>
      <c r="G27" s="7">
        <f>F10-G26</f>
        <v>-1.8451000000000022</v>
      </c>
      <c r="H27" s="18">
        <v>0.8</v>
      </c>
      <c r="I27" s="1" t="s">
        <v>6</v>
      </c>
      <c r="K27" s="7">
        <f>J10-K26</f>
        <v>11.561479999999989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1.192890000000002</v>
      </c>
      <c r="D28" s="14">
        <v>1</v>
      </c>
      <c r="E28" s="1" t="s">
        <v>91</v>
      </c>
      <c r="G28" s="7">
        <f>ABS((F10-G26)/F10)*100</f>
        <v>1.8451000000000022</v>
      </c>
      <c r="H28" s="18">
        <v>0.8</v>
      </c>
      <c r="I28" s="1" t="s">
        <v>91</v>
      </c>
      <c r="K28" s="7">
        <f>ABS((J10-K26)/J10)*100</f>
        <v>5.7807399999999944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0.34125435837021584</v>
      </c>
      <c r="D29" s="18">
        <v>0.1</v>
      </c>
      <c r="E29" s="1" t="s">
        <v>6</v>
      </c>
      <c r="G29" s="7">
        <f>STDEV(G14,G15,G16,G17,G18,G19,G20,G21,G22,G23)</f>
        <v>1.7855633863480338</v>
      </c>
      <c r="H29" s="15">
        <v>0.3</v>
      </c>
      <c r="I29" s="1" t="s">
        <v>6</v>
      </c>
      <c r="K29" s="7">
        <f>STDEV(K14,K15,K16,K17,K18,K19,K20,K21,K22,K23)</f>
        <v>2.5384235233703683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1.6861577842584388</v>
      </c>
      <c r="D30" s="18">
        <v>0.5</v>
      </c>
      <c r="E30" s="1" t="s">
        <v>91</v>
      </c>
      <c r="G30" s="10">
        <f>G29*100/G26</f>
        <v>1.7532148197095725</v>
      </c>
      <c r="H30" s="15">
        <v>0.3</v>
      </c>
      <c r="I30" s="1" t="s">
        <v>91</v>
      </c>
      <c r="K30" s="10">
        <f>K29*100/K26</f>
        <v>1.347083135321997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6" workbookViewId="0">
      <selection activeCell="J24" sqref="J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121</v>
      </c>
    </row>
    <row r="3" spans="1:12" x14ac:dyDescent="0.25">
      <c r="A3" s="2" t="s">
        <v>68</v>
      </c>
      <c r="B3" s="2" t="s">
        <v>114</v>
      </c>
    </row>
    <row r="4" spans="1:12" x14ac:dyDescent="0.25">
      <c r="A4" s="2" t="s">
        <v>69</v>
      </c>
      <c r="B4" s="13" t="s">
        <v>36</v>
      </c>
    </row>
    <row r="5" spans="1:12" x14ac:dyDescent="0.25">
      <c r="A5" s="2" t="s">
        <v>71</v>
      </c>
      <c r="B5" s="3">
        <v>45334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</v>
      </c>
      <c r="C10" s="72"/>
      <c r="D10" s="72"/>
      <c r="F10" s="72">
        <v>50</v>
      </c>
      <c r="G10" s="72"/>
      <c r="H10" s="72"/>
      <c r="J10" s="72">
        <v>100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1.0699999999999999E-2</v>
      </c>
      <c r="C14" s="5">
        <f t="shared" ref="C14:C23" si="0">(B14+B$7)*B$6*1000</f>
        <v>10.73638</v>
      </c>
      <c r="F14" s="7">
        <v>4.8000000000000001E-2</v>
      </c>
      <c r="G14" s="5">
        <f t="shared" ref="G14:G23" si="1">(F14+B$7)*B$6*1000</f>
        <v>48.163200000000003</v>
      </c>
      <c r="J14" s="7">
        <v>9.9900000000000003E-2</v>
      </c>
      <c r="K14" s="5">
        <f t="shared" ref="K14:K23" si="2">(J14+B$7)*B$6*1000</f>
        <v>100.23966000000001</v>
      </c>
    </row>
    <row r="15" spans="1:12" x14ac:dyDescent="0.25">
      <c r="A15" s="1" t="s">
        <v>79</v>
      </c>
      <c r="B15" s="7">
        <v>1.06E-2</v>
      </c>
      <c r="C15" s="5">
        <f t="shared" si="0"/>
        <v>10.636040000000001</v>
      </c>
      <c r="F15" s="7">
        <v>4.9000000000000002E-2</v>
      </c>
      <c r="G15" s="5">
        <f t="shared" si="1"/>
        <v>49.166600000000003</v>
      </c>
      <c r="J15" s="7">
        <v>9.98E-2</v>
      </c>
      <c r="K15" s="5">
        <f t="shared" si="2"/>
        <v>100.13932</v>
      </c>
    </row>
    <row r="16" spans="1:12" x14ac:dyDescent="0.25">
      <c r="A16" s="1" t="s">
        <v>80</v>
      </c>
      <c r="B16" s="7">
        <v>1.0800000000000001E-2</v>
      </c>
      <c r="C16" s="5">
        <f t="shared" si="0"/>
        <v>10.836720000000001</v>
      </c>
      <c r="F16" s="7">
        <v>4.7E-2</v>
      </c>
      <c r="G16" s="5">
        <f t="shared" si="1"/>
        <v>47.159800000000004</v>
      </c>
      <c r="J16" s="7">
        <v>9.9299999999999999E-2</v>
      </c>
      <c r="K16" s="5">
        <f t="shared" si="2"/>
        <v>99.637620000000013</v>
      </c>
    </row>
    <row r="17" spans="1:13" x14ac:dyDescent="0.25">
      <c r="A17" s="1" t="s">
        <v>81</v>
      </c>
      <c r="B17" s="7">
        <v>1.0500000000000001E-2</v>
      </c>
      <c r="C17" s="5">
        <f t="shared" si="0"/>
        <v>10.535700000000002</v>
      </c>
      <c r="F17" s="7">
        <v>4.9000000000000002E-2</v>
      </c>
      <c r="G17" s="5">
        <f t="shared" si="1"/>
        <v>49.166600000000003</v>
      </c>
      <c r="J17" s="7">
        <v>0.10100000000000001</v>
      </c>
      <c r="K17" s="5">
        <f t="shared" si="2"/>
        <v>101.34340000000002</v>
      </c>
    </row>
    <row r="18" spans="1:13" x14ac:dyDescent="0.25">
      <c r="A18" s="1" t="s">
        <v>82</v>
      </c>
      <c r="B18" s="7">
        <v>9.9000000000000008E-3</v>
      </c>
      <c r="C18" s="5">
        <f t="shared" si="0"/>
        <v>9.9336600000000015</v>
      </c>
      <c r="F18" s="7">
        <v>5.0999999999999997E-2</v>
      </c>
      <c r="G18" s="5">
        <f t="shared" si="1"/>
        <v>51.173400000000001</v>
      </c>
      <c r="J18" s="7">
        <v>9.9500000000000005E-2</v>
      </c>
      <c r="K18" s="5">
        <f t="shared" si="2"/>
        <v>99.838300000000018</v>
      </c>
    </row>
    <row r="19" spans="1:13" x14ac:dyDescent="0.25">
      <c r="A19" s="1" t="s">
        <v>83</v>
      </c>
      <c r="B19" s="7">
        <v>1.0200000000000001E-2</v>
      </c>
      <c r="C19" s="5">
        <f t="shared" si="0"/>
        <v>10.234680000000001</v>
      </c>
      <c r="F19" s="10">
        <v>4.8000000000000001E-2</v>
      </c>
      <c r="G19" s="5">
        <f t="shared" si="1"/>
        <v>48.163200000000003</v>
      </c>
      <c r="J19" s="7">
        <v>0.10199999999999999</v>
      </c>
      <c r="K19" s="5">
        <f t="shared" si="2"/>
        <v>102.3468</v>
      </c>
    </row>
    <row r="20" spans="1:13" x14ac:dyDescent="0.25">
      <c r="A20" s="1" t="s">
        <v>84</v>
      </c>
      <c r="B20" s="7">
        <v>1.04E-2</v>
      </c>
      <c r="C20" s="5">
        <f t="shared" si="0"/>
        <v>10.435359999999999</v>
      </c>
      <c r="F20" s="7">
        <v>0.05</v>
      </c>
      <c r="G20" s="5">
        <f t="shared" si="1"/>
        <v>50.170000000000009</v>
      </c>
      <c r="J20" s="7">
        <v>0.1</v>
      </c>
      <c r="K20" s="5">
        <f t="shared" si="2"/>
        <v>100.34000000000002</v>
      </c>
    </row>
    <row r="21" spans="1:13" x14ac:dyDescent="0.25">
      <c r="A21" s="1" t="s">
        <v>85</v>
      </c>
      <c r="B21" s="7">
        <v>1.0699999999999999E-2</v>
      </c>
      <c r="C21" s="5">
        <f t="shared" si="0"/>
        <v>10.73638</v>
      </c>
      <c r="F21" s="7">
        <v>5.0999999999999997E-2</v>
      </c>
      <c r="G21" s="5">
        <f t="shared" si="1"/>
        <v>51.173400000000001</v>
      </c>
      <c r="J21" s="7">
        <v>9.9900000000000003E-2</v>
      </c>
      <c r="K21" s="5">
        <f t="shared" si="2"/>
        <v>100.23966000000001</v>
      </c>
    </row>
    <row r="22" spans="1:13" x14ac:dyDescent="0.25">
      <c r="A22" s="1" t="s">
        <v>86</v>
      </c>
      <c r="B22" s="7">
        <v>9.8000000000000004E-2</v>
      </c>
      <c r="C22" s="5">
        <f t="shared" si="0"/>
        <v>98.333200000000005</v>
      </c>
      <c r="F22" s="7">
        <v>4.7E-2</v>
      </c>
      <c r="G22" s="5">
        <f t="shared" si="1"/>
        <v>47.159800000000004</v>
      </c>
      <c r="J22" s="7">
        <v>9.98E-2</v>
      </c>
      <c r="K22" s="5">
        <f t="shared" si="2"/>
        <v>100.13932</v>
      </c>
    </row>
    <row r="23" spans="1:13" x14ac:dyDescent="0.25">
      <c r="A23" s="1" t="s">
        <v>87</v>
      </c>
      <c r="B23" s="7">
        <v>1.03E-2</v>
      </c>
      <c r="C23" s="5">
        <f t="shared" si="0"/>
        <v>10.33502</v>
      </c>
      <c r="F23" s="7">
        <v>4.9000000000000002E-2</v>
      </c>
      <c r="G23" s="5">
        <f t="shared" si="1"/>
        <v>49.166600000000003</v>
      </c>
      <c r="J23" s="7">
        <v>9.98E-2</v>
      </c>
      <c r="K23" s="5">
        <f t="shared" si="2"/>
        <v>100.13932</v>
      </c>
    </row>
    <row r="26" spans="1:13" x14ac:dyDescent="0.25">
      <c r="A26" s="17" t="s">
        <v>88</v>
      </c>
      <c r="C26" s="7">
        <f>SUM(C14:C23)/10</f>
        <v>19.275314000000002</v>
      </c>
      <c r="D26" s="1" t="s">
        <v>89</v>
      </c>
      <c r="G26" s="7">
        <f>SUM(G14:G23)/10</f>
        <v>49.066260000000014</v>
      </c>
      <c r="H26" s="1" t="s">
        <v>89</v>
      </c>
      <c r="K26" s="7">
        <f>SUM(K14:K23)/10</f>
        <v>100.44034000000002</v>
      </c>
      <c r="L26" s="1" t="s">
        <v>89</v>
      </c>
    </row>
    <row r="27" spans="1:13" x14ac:dyDescent="0.25">
      <c r="A27" s="17" t="s">
        <v>90</v>
      </c>
      <c r="C27" s="7">
        <f>B10-C26</f>
        <v>-9.2753140000000016</v>
      </c>
      <c r="D27" s="14">
        <v>0.2</v>
      </c>
      <c r="E27" s="1" t="s">
        <v>6</v>
      </c>
      <c r="G27" s="7">
        <f>F10-G26</f>
        <v>0.93373999999998603</v>
      </c>
      <c r="H27" s="18">
        <v>0.8</v>
      </c>
      <c r="I27" s="1" t="s">
        <v>6</v>
      </c>
      <c r="K27" s="7">
        <f>J10-K26</f>
        <v>-0.44034000000002038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92.753140000000016</v>
      </c>
      <c r="D28" s="14">
        <v>1</v>
      </c>
      <c r="E28" s="1" t="s">
        <v>91</v>
      </c>
      <c r="G28" s="7">
        <f>ABS((F10-G26)/F10)*100</f>
        <v>1.8674799999999721</v>
      </c>
      <c r="H28" s="18">
        <v>0.8</v>
      </c>
      <c r="I28" s="1" t="s">
        <v>91</v>
      </c>
      <c r="K28" s="7">
        <f>ABS((J10-K26)/J10)*100</f>
        <v>0.44034000000002038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27.779443057813733</v>
      </c>
      <c r="D29" s="18">
        <v>0.1</v>
      </c>
      <c r="E29" s="1" t="s">
        <v>6</v>
      </c>
      <c r="G29" s="7">
        <f>STDEV(G14,G15,G16,G17,G18,G19,G20,G21,G22,G23)</f>
        <v>1.4540647427126476</v>
      </c>
      <c r="H29" s="15">
        <v>0.3</v>
      </c>
      <c r="I29" s="1" t="s">
        <v>6</v>
      </c>
      <c r="K29" s="7">
        <f>STDEV(K14,K15,K16,K17,K18,K19,K20,K21,K22,K23)</f>
        <v>0.80411240347492485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144.11927638540016</v>
      </c>
      <c r="D30" s="18">
        <v>0.5</v>
      </c>
      <c r="E30" s="1" t="s">
        <v>91</v>
      </c>
      <c r="G30" s="10">
        <f>G29*100/G26</f>
        <v>2.9634717272371018</v>
      </c>
      <c r="H30" s="15">
        <v>0.3</v>
      </c>
      <c r="I30" s="1" t="s">
        <v>91</v>
      </c>
      <c r="K30" s="10">
        <f>K29*100/K26</f>
        <v>0.80058709824650598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" workbookViewId="0">
      <selection activeCell="B6" sqref="B6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122</v>
      </c>
    </row>
    <row r="4" spans="1:4" x14ac:dyDescent="0.25">
      <c r="A4" s="2" t="s">
        <v>69</v>
      </c>
      <c r="B4" s="2">
        <v>30</v>
      </c>
      <c r="D4" s="1" t="s">
        <v>123</v>
      </c>
    </row>
    <row r="5" spans="1:4" x14ac:dyDescent="0.25">
      <c r="A5" s="2" t="s">
        <v>71</v>
      </c>
      <c r="B5" s="3">
        <v>45621</v>
      </c>
    </row>
    <row r="6" spans="1:4" x14ac:dyDescent="0.25">
      <c r="A6" s="2" t="s">
        <v>72</v>
      </c>
      <c r="B6" s="2">
        <v>1.0036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30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2.93E-2</v>
      </c>
      <c r="C14" s="5">
        <f>(B14+B$7)*B$6*1000</f>
        <v>29.405480000000001</v>
      </c>
    </row>
    <row r="15" spans="1:4" x14ac:dyDescent="0.25">
      <c r="A15" s="1" t="s">
        <v>79</v>
      </c>
      <c r="B15" s="1">
        <v>3.0300000000000001E-2</v>
      </c>
      <c r="C15" s="5">
        <f t="shared" ref="C15:C23" si="0">(B15+B$7)*B$6*1000</f>
        <v>30.409080000000003</v>
      </c>
    </row>
    <row r="16" spans="1:4" x14ac:dyDescent="0.25">
      <c r="A16" s="1" t="s">
        <v>80</v>
      </c>
      <c r="B16" s="1">
        <v>2.9000000000000001E-2</v>
      </c>
      <c r="C16" s="5">
        <f t="shared" si="0"/>
        <v>29.104400000000002</v>
      </c>
    </row>
    <row r="17" spans="1:5" x14ac:dyDescent="0.25">
      <c r="A17" s="1" t="s">
        <v>81</v>
      </c>
      <c r="B17" s="1">
        <v>2.9499999999999998E-2</v>
      </c>
      <c r="C17" s="5">
        <f t="shared" si="0"/>
        <v>29.606199999999998</v>
      </c>
    </row>
    <row r="18" spans="1:5" x14ac:dyDescent="0.25">
      <c r="A18" s="1" t="s">
        <v>82</v>
      </c>
      <c r="B18" s="1">
        <v>3.0200000000000001E-2</v>
      </c>
      <c r="C18" s="5">
        <f t="shared" si="0"/>
        <v>30.308720000000005</v>
      </c>
    </row>
    <row r="19" spans="1:5" x14ac:dyDescent="0.25">
      <c r="A19" s="1" t="s">
        <v>83</v>
      </c>
      <c r="B19" s="1">
        <v>3.04E-2</v>
      </c>
      <c r="C19" s="5">
        <f t="shared" si="0"/>
        <v>30.509440000000001</v>
      </c>
    </row>
    <row r="20" spans="1:5" x14ac:dyDescent="0.25">
      <c r="A20" s="1" t="s">
        <v>84</v>
      </c>
      <c r="B20" s="1">
        <v>0.03</v>
      </c>
      <c r="C20" s="5">
        <f t="shared" si="0"/>
        <v>30.108000000000001</v>
      </c>
    </row>
    <row r="21" spans="1:5" x14ac:dyDescent="0.25">
      <c r="A21" s="1" t="s">
        <v>85</v>
      </c>
      <c r="B21" s="1">
        <v>2.9700000000000001E-2</v>
      </c>
      <c r="C21" s="5">
        <f t="shared" si="0"/>
        <v>29.806920000000002</v>
      </c>
    </row>
    <row r="22" spans="1:5" x14ac:dyDescent="0.25">
      <c r="A22" s="1" t="s">
        <v>86</v>
      </c>
      <c r="B22" s="1">
        <v>2.9899999999999999E-2</v>
      </c>
      <c r="C22" s="5">
        <f t="shared" si="0"/>
        <v>30.007640000000002</v>
      </c>
    </row>
    <row r="23" spans="1:5" x14ac:dyDescent="0.25">
      <c r="A23" s="1" t="s">
        <v>87</v>
      </c>
      <c r="B23" s="1">
        <v>3.0200000000000001E-2</v>
      </c>
      <c r="C23" s="5">
        <f t="shared" si="0"/>
        <v>30.308720000000005</v>
      </c>
    </row>
    <row r="26" spans="1:5" x14ac:dyDescent="0.25">
      <c r="A26" s="17" t="s">
        <v>88</v>
      </c>
      <c r="C26" s="7">
        <f>AVERAGE(C14:C23)</f>
        <v>29.957459999999998</v>
      </c>
      <c r="D26" s="1" t="s">
        <v>89</v>
      </c>
    </row>
    <row r="27" spans="1:5" x14ac:dyDescent="0.25">
      <c r="A27" s="17" t="s">
        <v>96</v>
      </c>
      <c r="C27" s="7">
        <f>B10-C26</f>
        <v>4.2540000000002465E-2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0.14180000000000823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0.46655108178109717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1.5573786355088088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6" workbookViewId="0">
      <selection activeCell="B5" sqref="B5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122</v>
      </c>
    </row>
    <row r="4" spans="1:4" x14ac:dyDescent="0.25">
      <c r="A4" s="2" t="s">
        <v>69</v>
      </c>
      <c r="B4" s="2">
        <v>10</v>
      </c>
      <c r="D4" s="1" t="s">
        <v>124</v>
      </c>
    </row>
    <row r="5" spans="1:4" x14ac:dyDescent="0.25">
      <c r="A5" s="2" t="s">
        <v>71</v>
      </c>
      <c r="B5" s="3">
        <v>45579</v>
      </c>
    </row>
    <row r="6" spans="1:4" x14ac:dyDescent="0.25">
      <c r="A6" s="2" t="s">
        <v>72</v>
      </c>
      <c r="B6" s="2">
        <v>1.0043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5.6399999999999999E-2</v>
      </c>
      <c r="C14" s="5">
        <f>(B14+B$7)*B$6*1000</f>
        <v>56.642519999999998</v>
      </c>
    </row>
    <row r="15" spans="1:4" x14ac:dyDescent="0.25">
      <c r="A15" s="1" t="s">
        <v>79</v>
      </c>
      <c r="B15" s="1">
        <v>5.8700000000000002E-2</v>
      </c>
      <c r="C15" s="5">
        <f t="shared" ref="C15:C23" si="0">(B15+B$7)*B$6*1000</f>
        <v>58.95241</v>
      </c>
    </row>
    <row r="16" spans="1:4" x14ac:dyDescent="0.25">
      <c r="A16" s="1" t="s">
        <v>80</v>
      </c>
      <c r="B16" s="1">
        <v>5.6800000000000003E-2</v>
      </c>
      <c r="C16" s="5">
        <f t="shared" si="0"/>
        <v>57.044240000000002</v>
      </c>
    </row>
    <row r="17" spans="1:5" x14ac:dyDescent="0.25">
      <c r="A17" s="1" t="s">
        <v>81</v>
      </c>
      <c r="B17" s="1">
        <v>5.6899999999999999E-2</v>
      </c>
      <c r="C17" s="5">
        <f t="shared" si="0"/>
        <v>57.144669999999998</v>
      </c>
    </row>
    <row r="18" spans="1:5" x14ac:dyDescent="0.25">
      <c r="A18" s="1" t="s">
        <v>82</v>
      </c>
      <c r="B18" s="1">
        <v>5.8000000000000003E-2</v>
      </c>
      <c r="C18" s="5">
        <f t="shared" si="0"/>
        <v>58.249400000000001</v>
      </c>
    </row>
    <row r="19" spans="1:5" x14ac:dyDescent="0.25">
      <c r="A19" s="1" t="s">
        <v>83</v>
      </c>
      <c r="B19" s="1">
        <v>5.8900000000000001E-2</v>
      </c>
      <c r="C19" s="5">
        <f t="shared" si="0"/>
        <v>59.153269999999999</v>
      </c>
    </row>
    <row r="20" spans="1:5" x14ac:dyDescent="0.25">
      <c r="A20" s="1" t="s">
        <v>84</v>
      </c>
      <c r="B20" s="1">
        <v>5.7200000000000001E-2</v>
      </c>
      <c r="C20" s="5">
        <f t="shared" si="0"/>
        <v>57.445959999999999</v>
      </c>
    </row>
    <row r="21" spans="1:5" x14ac:dyDescent="0.25">
      <c r="A21" s="1" t="s">
        <v>85</v>
      </c>
      <c r="B21" s="1">
        <v>5.8200000000000002E-2</v>
      </c>
      <c r="C21" s="5">
        <f t="shared" si="0"/>
        <v>58.45026</v>
      </c>
    </row>
    <row r="22" spans="1:5" x14ac:dyDescent="0.25">
      <c r="A22" s="1" t="s">
        <v>86</v>
      </c>
      <c r="B22" s="1">
        <v>5.8000000000000003E-2</v>
      </c>
      <c r="C22" s="5">
        <f t="shared" si="0"/>
        <v>58.249400000000001</v>
      </c>
    </row>
    <row r="23" spans="1:5" x14ac:dyDescent="0.25">
      <c r="A23" s="1" t="s">
        <v>87</v>
      </c>
      <c r="B23" s="1">
        <v>5.8400000000000001E-2</v>
      </c>
      <c r="C23" s="5">
        <f t="shared" si="0"/>
        <v>58.651119999999999</v>
      </c>
    </row>
    <row r="26" spans="1:5" x14ac:dyDescent="0.25">
      <c r="A26" s="17" t="s">
        <v>88</v>
      </c>
      <c r="C26" s="7">
        <f>AVERAGE(C14:C23)</f>
        <v>57.998325000000001</v>
      </c>
      <c r="D26" s="1" t="s">
        <v>89</v>
      </c>
    </row>
    <row r="27" spans="1:5" x14ac:dyDescent="0.25">
      <c r="A27" s="17" t="s">
        <v>96</v>
      </c>
      <c r="C27" s="7">
        <f>B10-C26</f>
        <v>-47.998325000000001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479.98325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0.86813717203689811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1.4968314551099502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5" sqref="D5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115</v>
      </c>
    </row>
    <row r="3" spans="1:4" x14ac:dyDescent="0.25">
      <c r="A3" s="2" t="s">
        <v>68</v>
      </c>
      <c r="B3" s="2" t="s">
        <v>125</v>
      </c>
    </row>
    <row r="4" spans="1:4" x14ac:dyDescent="0.25">
      <c r="A4" s="2" t="s">
        <v>69</v>
      </c>
      <c r="B4" s="2">
        <v>10</v>
      </c>
      <c r="D4" s="21" t="s">
        <v>70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5.7000000000000002E-3</v>
      </c>
      <c r="C14" s="5">
        <f>(B14+B$7)*B$6*1000</f>
        <v>5.7193800000000001</v>
      </c>
    </row>
    <row r="15" spans="1:4" x14ac:dyDescent="0.25">
      <c r="A15" s="1" t="s">
        <v>79</v>
      </c>
      <c r="B15" s="1">
        <v>5.4999999999999997E-3</v>
      </c>
      <c r="C15" s="5">
        <f t="shared" ref="C15:C23" si="0">(B15+B$7)*B$6*1000</f>
        <v>5.5186999999999999</v>
      </c>
    </row>
    <row r="16" spans="1:4" x14ac:dyDescent="0.25">
      <c r="A16" s="1" t="s">
        <v>80</v>
      </c>
      <c r="B16" s="1">
        <v>5.7000000000000002E-3</v>
      </c>
      <c r="C16" s="5">
        <f t="shared" si="0"/>
        <v>5.7193800000000001</v>
      </c>
    </row>
    <row r="17" spans="1:5" x14ac:dyDescent="0.25">
      <c r="A17" s="1" t="s">
        <v>81</v>
      </c>
      <c r="B17" s="1">
        <v>5.5999999999999999E-3</v>
      </c>
      <c r="C17" s="5">
        <f t="shared" si="0"/>
        <v>5.6190400000000009</v>
      </c>
    </row>
    <row r="18" spans="1:5" x14ac:dyDescent="0.25">
      <c r="A18" s="1" t="s">
        <v>82</v>
      </c>
      <c r="B18" s="1">
        <v>5.4999999999999997E-3</v>
      </c>
      <c r="C18" s="5">
        <f t="shared" si="0"/>
        <v>5.5186999999999999</v>
      </c>
    </row>
    <row r="19" spans="1:5" x14ac:dyDescent="0.25">
      <c r="A19" s="1" t="s">
        <v>83</v>
      </c>
      <c r="B19" s="1">
        <v>5.7999999999999996E-3</v>
      </c>
      <c r="C19" s="5">
        <f t="shared" si="0"/>
        <v>5.8197199999999993</v>
      </c>
    </row>
    <row r="20" spans="1:5" x14ac:dyDescent="0.25">
      <c r="A20" s="1" t="s">
        <v>84</v>
      </c>
      <c r="B20" s="1">
        <v>5.7000000000000002E-3</v>
      </c>
      <c r="C20" s="5">
        <f t="shared" si="0"/>
        <v>5.7193800000000001</v>
      </c>
    </row>
    <row r="21" spans="1:5" x14ac:dyDescent="0.25">
      <c r="A21" s="1" t="s">
        <v>85</v>
      </c>
      <c r="B21" s="1">
        <v>6.0000000000000001E-3</v>
      </c>
      <c r="C21" s="5">
        <f t="shared" si="0"/>
        <v>6.0204000000000004</v>
      </c>
    </row>
    <row r="22" spans="1:5" x14ac:dyDescent="0.25">
      <c r="A22" s="1" t="s">
        <v>86</v>
      </c>
      <c r="B22" s="1">
        <v>5.8999999999999999E-3</v>
      </c>
      <c r="C22" s="5">
        <f t="shared" si="0"/>
        <v>5.9200600000000003</v>
      </c>
    </row>
    <row r="23" spans="1:5" x14ac:dyDescent="0.25">
      <c r="A23" s="1" t="s">
        <v>87</v>
      </c>
      <c r="B23" s="1">
        <v>5.4000000000000003E-3</v>
      </c>
      <c r="C23" s="5">
        <f t="shared" si="0"/>
        <v>5.4183600000000007</v>
      </c>
    </row>
    <row r="26" spans="1:5" x14ac:dyDescent="0.25">
      <c r="A26" s="17" t="s">
        <v>88</v>
      </c>
      <c r="C26" s="7">
        <f>AVERAGE(C14:C23)</f>
        <v>5.6993120000000008</v>
      </c>
      <c r="D26" s="1" t="s">
        <v>89</v>
      </c>
    </row>
    <row r="27" spans="1:5" x14ac:dyDescent="0.25">
      <c r="A27" s="17" t="s">
        <v>96</v>
      </c>
      <c r="C27" s="7">
        <f>B10-C26</f>
        <v>4.3006879999999992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43.006879999999995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0.18801668157669171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3.2989364606937062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7" sqref="D7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126</v>
      </c>
    </row>
    <row r="4" spans="1:4" x14ac:dyDescent="0.25">
      <c r="A4" s="2" t="s">
        <v>69</v>
      </c>
      <c r="B4" s="2">
        <v>10</v>
      </c>
    </row>
    <row r="5" spans="1:4" x14ac:dyDescent="0.25">
      <c r="A5" s="2" t="s">
        <v>71</v>
      </c>
      <c r="B5" s="3">
        <v>45621</v>
      </c>
    </row>
    <row r="6" spans="1:4" x14ac:dyDescent="0.25">
      <c r="A6" s="2" t="s">
        <v>72</v>
      </c>
      <c r="B6" s="2">
        <v>1.0036</v>
      </c>
      <c r="D6" s="1" t="s">
        <v>127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1.2999999999999999E-2</v>
      </c>
      <c r="C14" s="5">
        <f>(B14+B$7)*B$6*1000</f>
        <v>13.046800000000001</v>
      </c>
    </row>
    <row r="15" spans="1:4" x14ac:dyDescent="0.25">
      <c r="A15" s="1" t="s">
        <v>79</v>
      </c>
      <c r="B15" s="1">
        <v>1.29E-2</v>
      </c>
      <c r="C15" s="5">
        <f t="shared" ref="C15:C23" si="0">(B15+B$7)*B$6*1000</f>
        <v>12.946440000000001</v>
      </c>
    </row>
    <row r="16" spans="1:4" x14ac:dyDescent="0.25">
      <c r="A16" s="1" t="s">
        <v>80</v>
      </c>
      <c r="B16" s="1">
        <v>1.2500000000000001E-2</v>
      </c>
      <c r="C16" s="5">
        <f t="shared" si="0"/>
        <v>12.545</v>
      </c>
    </row>
    <row r="17" spans="1:5" x14ac:dyDescent="0.25">
      <c r="A17" s="1" t="s">
        <v>81</v>
      </c>
      <c r="B17" s="1">
        <v>1.26E-2</v>
      </c>
      <c r="C17" s="5">
        <f t="shared" si="0"/>
        <v>12.645360000000002</v>
      </c>
    </row>
    <row r="18" spans="1:5" x14ac:dyDescent="0.25">
      <c r="A18" s="1" t="s">
        <v>82</v>
      </c>
      <c r="B18" s="1">
        <v>1.24E-2</v>
      </c>
      <c r="C18" s="5">
        <f t="shared" si="0"/>
        <v>12.44464</v>
      </c>
    </row>
    <row r="19" spans="1:5" x14ac:dyDescent="0.25">
      <c r="A19" s="1" t="s">
        <v>83</v>
      </c>
      <c r="B19" s="1">
        <v>1.2200000000000001E-2</v>
      </c>
      <c r="C19" s="5">
        <f t="shared" si="0"/>
        <v>12.243920000000001</v>
      </c>
    </row>
    <row r="20" spans="1:5" x14ac:dyDescent="0.25">
      <c r="A20" s="1" t="s">
        <v>84</v>
      </c>
      <c r="B20" s="1">
        <v>1.1900000000000001E-2</v>
      </c>
      <c r="C20" s="5">
        <f t="shared" si="0"/>
        <v>11.942840000000002</v>
      </c>
    </row>
    <row r="21" spans="1:5" x14ac:dyDescent="0.25">
      <c r="A21" s="1" t="s">
        <v>85</v>
      </c>
      <c r="B21" s="1">
        <v>1.18E-2</v>
      </c>
      <c r="C21" s="5">
        <f t="shared" si="0"/>
        <v>11.84248</v>
      </c>
    </row>
    <row r="22" spans="1:5" x14ac:dyDescent="0.25">
      <c r="A22" s="1" t="s">
        <v>86</v>
      </c>
      <c r="B22" s="1">
        <v>1.26E-2</v>
      </c>
      <c r="C22" s="5">
        <f t="shared" si="0"/>
        <v>12.645360000000002</v>
      </c>
    </row>
    <row r="23" spans="1:5" x14ac:dyDescent="0.25">
      <c r="A23" s="1" t="s">
        <v>87</v>
      </c>
      <c r="B23" s="1">
        <v>1.2699999999999999E-2</v>
      </c>
      <c r="C23" s="5">
        <f t="shared" si="0"/>
        <v>12.74572</v>
      </c>
    </row>
    <row r="26" spans="1:5" x14ac:dyDescent="0.25">
      <c r="A26" s="17" t="s">
        <v>88</v>
      </c>
      <c r="C26" s="7">
        <f>AVERAGE(C14:C23)</f>
        <v>12.504856</v>
      </c>
      <c r="D26" s="1" t="s">
        <v>89</v>
      </c>
    </row>
    <row r="27" spans="1:5" x14ac:dyDescent="0.25">
      <c r="A27" s="17" t="s">
        <v>96</v>
      </c>
      <c r="C27" s="7">
        <f>B10-C26</f>
        <v>-2.5048560000000002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25.048560000000002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0.39639023923401545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3.1698904748204653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J24" sqref="J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128</v>
      </c>
    </row>
    <row r="4" spans="1:12" x14ac:dyDescent="0.25">
      <c r="A4" s="2" t="s">
        <v>69</v>
      </c>
      <c r="B4" s="13" t="s">
        <v>18</v>
      </c>
      <c r="D4" s="21" t="s">
        <v>70</v>
      </c>
    </row>
    <row r="5" spans="1:12" x14ac:dyDescent="0.25">
      <c r="A5" s="2" t="s">
        <v>71</v>
      </c>
      <c r="B5" s="3">
        <v>45621</v>
      </c>
    </row>
    <row r="6" spans="1:12" x14ac:dyDescent="0.25">
      <c r="A6" s="2" t="s">
        <v>72</v>
      </c>
      <c r="B6" s="2">
        <v>1.0033000000000001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100</v>
      </c>
      <c r="C10" s="72"/>
      <c r="D10" s="72"/>
      <c r="F10" s="72">
        <v>500</v>
      </c>
      <c r="G10" s="72"/>
      <c r="H10" s="72"/>
      <c r="J10" s="72">
        <v>1000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9.8500000000000004E-2</v>
      </c>
      <c r="C14" s="5">
        <f t="shared" ref="C14:C23" si="0">(B14+B$7)*B$6*1000</f>
        <v>98.825050000000005</v>
      </c>
      <c r="F14" s="7">
        <v>0.49780000000000002</v>
      </c>
      <c r="G14" s="5">
        <f t="shared" ref="G14:G23" si="1">(F14+B$7)*B$6*1000</f>
        <v>499.44274000000007</v>
      </c>
      <c r="J14" s="7">
        <v>0.99760000000000004</v>
      </c>
      <c r="K14" s="5">
        <f t="shared" ref="K14:K23" si="2">(J14+B$7)*B$6*1000</f>
        <v>1000.8920800000001</v>
      </c>
    </row>
    <row r="15" spans="1:12" x14ac:dyDescent="0.25">
      <c r="A15" s="1" t="s">
        <v>79</v>
      </c>
      <c r="B15" s="7">
        <v>9.9500000000000005E-2</v>
      </c>
      <c r="C15" s="5">
        <f t="shared" si="0"/>
        <v>99.828350000000015</v>
      </c>
      <c r="F15" s="7">
        <v>0.49940000000000001</v>
      </c>
      <c r="G15" s="5">
        <f t="shared" si="1"/>
        <v>501.04802000000007</v>
      </c>
      <c r="J15" s="7">
        <v>0.99790000000000001</v>
      </c>
      <c r="K15" s="5">
        <f t="shared" si="2"/>
        <v>1001.19307</v>
      </c>
    </row>
    <row r="16" spans="1:12" x14ac:dyDescent="0.25">
      <c r="A16" s="1" t="s">
        <v>80</v>
      </c>
      <c r="B16" s="7">
        <v>9.98E-2</v>
      </c>
      <c r="C16" s="5">
        <f t="shared" si="0"/>
        <v>100.12934000000001</v>
      </c>
      <c r="F16" s="7">
        <v>0.498</v>
      </c>
      <c r="G16" s="5">
        <f t="shared" si="1"/>
        <v>499.64340000000004</v>
      </c>
      <c r="J16" s="7">
        <v>1.0024</v>
      </c>
      <c r="K16" s="5">
        <f t="shared" si="2"/>
        <v>1005.7079200000001</v>
      </c>
    </row>
    <row r="17" spans="1:13" x14ac:dyDescent="0.25">
      <c r="A17" s="1" t="s">
        <v>81</v>
      </c>
      <c r="B17" s="7">
        <v>0.1004</v>
      </c>
      <c r="C17" s="5">
        <f t="shared" si="0"/>
        <v>100.73132000000001</v>
      </c>
      <c r="F17" s="7">
        <v>0.49840000000000001</v>
      </c>
      <c r="G17" s="5">
        <f t="shared" si="1"/>
        <v>500.04471999999998</v>
      </c>
      <c r="J17" s="7">
        <v>1.0029999999999999</v>
      </c>
      <c r="K17" s="5">
        <f t="shared" si="2"/>
        <v>1006.3099</v>
      </c>
    </row>
    <row r="18" spans="1:13" x14ac:dyDescent="0.25">
      <c r="A18" s="1" t="s">
        <v>82</v>
      </c>
      <c r="B18" s="7">
        <v>0.1008</v>
      </c>
      <c r="C18" s="5">
        <f t="shared" si="0"/>
        <v>101.13264000000001</v>
      </c>
      <c r="F18" s="7">
        <v>0.50070000000000003</v>
      </c>
      <c r="G18" s="5">
        <f t="shared" si="1"/>
        <v>502.35231000000005</v>
      </c>
      <c r="J18" s="7">
        <v>1.0039</v>
      </c>
      <c r="K18" s="5">
        <f t="shared" si="2"/>
        <v>1007.2128700000001</v>
      </c>
    </row>
    <row r="19" spans="1:13" x14ac:dyDescent="0.25">
      <c r="A19" s="1" t="s">
        <v>83</v>
      </c>
      <c r="B19" s="7">
        <v>9.7500000000000003E-2</v>
      </c>
      <c r="C19" s="5">
        <f t="shared" si="0"/>
        <v>97.821750000000009</v>
      </c>
      <c r="F19" s="10">
        <v>0.49969999999999998</v>
      </c>
      <c r="G19" s="5">
        <f t="shared" si="1"/>
        <v>501.34900999999996</v>
      </c>
      <c r="J19" s="7">
        <v>1.0021</v>
      </c>
      <c r="K19" s="5">
        <f t="shared" si="2"/>
        <v>1005.4069300000001</v>
      </c>
    </row>
    <row r="20" spans="1:13" x14ac:dyDescent="0.25">
      <c r="A20" s="1" t="s">
        <v>84</v>
      </c>
      <c r="B20" s="7">
        <v>9.7500000000000003E-2</v>
      </c>
      <c r="C20" s="5">
        <f t="shared" si="0"/>
        <v>97.821750000000009</v>
      </c>
      <c r="F20" s="7">
        <v>0.501</v>
      </c>
      <c r="G20" s="5">
        <f t="shared" si="1"/>
        <v>502.65330000000006</v>
      </c>
      <c r="J20" s="7">
        <v>0.99490000000000001</v>
      </c>
      <c r="K20" s="5">
        <f t="shared" si="2"/>
        <v>998.18317000000013</v>
      </c>
    </row>
    <row r="21" spans="1:13" x14ac:dyDescent="0.25">
      <c r="A21" s="1" t="s">
        <v>85</v>
      </c>
      <c r="B21" s="7">
        <v>0.1</v>
      </c>
      <c r="C21" s="5">
        <f t="shared" si="0"/>
        <v>100.33000000000001</v>
      </c>
      <c r="F21" s="7">
        <v>0.50319999999999998</v>
      </c>
      <c r="G21" s="5">
        <f t="shared" si="1"/>
        <v>504.86056000000002</v>
      </c>
      <c r="J21" s="7">
        <v>1</v>
      </c>
      <c r="K21" s="5">
        <f t="shared" si="2"/>
        <v>1003.3000000000001</v>
      </c>
    </row>
    <row r="22" spans="1:13" x14ac:dyDescent="0.25">
      <c r="A22" s="1" t="s">
        <v>86</v>
      </c>
      <c r="B22" s="7">
        <v>9.7699999999999995E-2</v>
      </c>
      <c r="C22" s="5">
        <f t="shared" si="0"/>
        <v>98.022410000000008</v>
      </c>
      <c r="F22" s="7">
        <v>0.50090000000000001</v>
      </c>
      <c r="G22" s="5">
        <f t="shared" si="1"/>
        <v>502.55297000000007</v>
      </c>
      <c r="J22" s="7">
        <v>1.0022</v>
      </c>
      <c r="K22" s="5">
        <f t="shared" si="2"/>
        <v>1005.5072600000001</v>
      </c>
    </row>
    <row r="23" spans="1:13" x14ac:dyDescent="0.25">
      <c r="A23" s="1" t="s">
        <v>87</v>
      </c>
      <c r="B23" s="7">
        <v>9.7199999999999995E-2</v>
      </c>
      <c r="C23" s="5">
        <f t="shared" si="0"/>
        <v>97.520759999999996</v>
      </c>
      <c r="F23" s="7">
        <v>0.49990000000000001</v>
      </c>
      <c r="G23" s="5">
        <f t="shared" si="1"/>
        <v>501.54967000000005</v>
      </c>
      <c r="J23" s="7">
        <v>0.99890000000000001</v>
      </c>
      <c r="K23" s="5">
        <f t="shared" si="2"/>
        <v>1002.1963700000001</v>
      </c>
    </row>
    <row r="26" spans="1:13" x14ac:dyDescent="0.25">
      <c r="A26" s="17" t="s">
        <v>88</v>
      </c>
      <c r="C26" s="7">
        <f>SUM(C14:C23)/10</f>
        <v>99.216337000000024</v>
      </c>
      <c r="D26" s="1" t="s">
        <v>89</v>
      </c>
      <c r="G26" s="7">
        <f>SUM(G14:G23)/10</f>
        <v>501.54967000000005</v>
      </c>
      <c r="H26" s="1" t="s">
        <v>89</v>
      </c>
      <c r="K26" s="7">
        <f>SUM(K14:K23)/10</f>
        <v>1003.590957</v>
      </c>
      <c r="L26" s="1" t="s">
        <v>89</v>
      </c>
    </row>
    <row r="27" spans="1:13" x14ac:dyDescent="0.25">
      <c r="A27" s="17" t="s">
        <v>90</v>
      </c>
      <c r="C27" s="7">
        <f>B10-C26</f>
        <v>0.7836629999999758</v>
      </c>
      <c r="D27" s="14">
        <v>0.2</v>
      </c>
      <c r="E27" s="1" t="s">
        <v>6</v>
      </c>
      <c r="G27" s="7">
        <f>F10-G26</f>
        <v>-1.5496700000000487</v>
      </c>
      <c r="H27" s="18">
        <v>0.8</v>
      </c>
      <c r="I27" s="1" t="s">
        <v>6</v>
      </c>
      <c r="K27" s="7">
        <f>J10-K26</f>
        <v>-3.5909570000000031</v>
      </c>
      <c r="L27" s="18">
        <v>3</v>
      </c>
      <c r="M27" s="1" t="s">
        <v>6</v>
      </c>
    </row>
    <row r="28" spans="1:13" x14ac:dyDescent="0.25">
      <c r="A28" s="17" t="s">
        <v>90</v>
      </c>
      <c r="C28" s="7">
        <f>ABS((B10-C26)/B10)*100</f>
        <v>0.7836629999999758</v>
      </c>
      <c r="D28" s="14">
        <v>1</v>
      </c>
      <c r="E28" s="1" t="s">
        <v>91</v>
      </c>
      <c r="G28" s="7">
        <f>ABS((F10-G26)/F10)*100</f>
        <v>0.30993400000000976</v>
      </c>
      <c r="H28" s="18">
        <v>0.8</v>
      </c>
      <c r="I28" s="1" t="s">
        <v>91</v>
      </c>
      <c r="K28" s="7">
        <f>ABS((J10-K26)/J10)*100</f>
        <v>0.3590957000000003</v>
      </c>
      <c r="L28" s="18">
        <v>0.3</v>
      </c>
      <c r="M28" s="1" t="s">
        <v>91</v>
      </c>
    </row>
    <row r="29" spans="1:13" x14ac:dyDescent="0.25">
      <c r="A29" s="17" t="s">
        <v>92</v>
      </c>
      <c r="C29" s="7">
        <f>STDEV(C14:C23)</f>
        <v>1.3645945554799657</v>
      </c>
      <c r="D29" s="18">
        <v>0.1</v>
      </c>
      <c r="E29" s="1" t="s">
        <v>6</v>
      </c>
      <c r="G29" s="7">
        <f>STDEV(G14,G15,G16,G17,G18,G19,G20,G21,G22,G23)</f>
        <v>1.6485901258347999</v>
      </c>
      <c r="H29" s="15">
        <v>0.3</v>
      </c>
      <c r="I29" s="1" t="s">
        <v>6</v>
      </c>
      <c r="K29" s="7">
        <f>STDEV(K14,K15,K16,K17,K18,K19,K20,K21,K22,K23)</f>
        <v>2.9110880082197772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1.375372843567048</v>
      </c>
      <c r="D30" s="18">
        <v>0.5</v>
      </c>
      <c r="E30" s="1" t="s">
        <v>91</v>
      </c>
      <c r="G30" s="10">
        <f>G29*100/G26</f>
        <v>0.3286992743579713</v>
      </c>
      <c r="H30" s="15">
        <v>0.3</v>
      </c>
      <c r="I30" s="1" t="s">
        <v>91</v>
      </c>
      <c r="K30" s="10">
        <f>K29*100/K26</f>
        <v>0.290067182044146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J24" sqref="J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129</v>
      </c>
    </row>
    <row r="4" spans="1:12" x14ac:dyDescent="0.25">
      <c r="A4" s="2" t="s">
        <v>69</v>
      </c>
      <c r="B4" s="13" t="s">
        <v>21</v>
      </c>
      <c r="D4" s="23" t="s">
        <v>70</v>
      </c>
    </row>
    <row r="5" spans="1:12" x14ac:dyDescent="0.25">
      <c r="A5" s="2" t="s">
        <v>71</v>
      </c>
      <c r="B5" s="3">
        <v>45334</v>
      </c>
    </row>
    <row r="6" spans="1:12" x14ac:dyDescent="0.25">
      <c r="A6" s="2" t="s">
        <v>72</v>
      </c>
      <c r="B6" s="2">
        <v>1.0031000000000001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</v>
      </c>
      <c r="C10" s="72"/>
      <c r="D10" s="72"/>
      <c r="F10" s="72">
        <v>10</v>
      </c>
      <c r="G10" s="72"/>
      <c r="H10" s="72"/>
      <c r="J10" s="72">
        <v>20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2.5000000000000001E-3</v>
      </c>
      <c r="C14" s="5">
        <f t="shared" ref="C14:C23" si="0">(B14+B$7)*B$6*1000</f>
        <v>2.5077500000000006</v>
      </c>
      <c r="F14" s="7">
        <v>9.9000000000000008E-3</v>
      </c>
      <c r="G14" s="5">
        <f t="shared" ref="G14:G23" si="1">(F14+B$7)*B$6*1000</f>
        <v>9.930690000000002</v>
      </c>
      <c r="J14" s="7">
        <v>2.2100000000000002E-2</v>
      </c>
      <c r="K14" s="5">
        <f t="shared" ref="K14:K23" si="2">(J14+B$7)*B$6*1000</f>
        <v>22.168510000000001</v>
      </c>
    </row>
    <row r="15" spans="1:12" x14ac:dyDescent="0.25">
      <c r="A15" s="1" t="s">
        <v>79</v>
      </c>
      <c r="B15" s="7">
        <v>2.3999999999999998E-3</v>
      </c>
      <c r="C15" s="5">
        <f t="shared" si="0"/>
        <v>2.4074399999999998</v>
      </c>
      <c r="F15" s="7">
        <v>1.03E-2</v>
      </c>
      <c r="G15" s="5">
        <f t="shared" si="1"/>
        <v>10.331930000000002</v>
      </c>
      <c r="J15" s="7">
        <v>1.9300000000000001E-2</v>
      </c>
      <c r="K15" s="5">
        <f t="shared" si="2"/>
        <v>19.359830000000002</v>
      </c>
    </row>
    <row r="16" spans="1:12" x14ac:dyDescent="0.25">
      <c r="A16" s="1" t="s">
        <v>80</v>
      </c>
      <c r="B16" s="7">
        <v>2.7000000000000001E-3</v>
      </c>
      <c r="C16" s="5">
        <f t="shared" si="0"/>
        <v>2.7083700000000004</v>
      </c>
      <c r="F16" s="7">
        <v>0.01</v>
      </c>
      <c r="G16" s="5">
        <f t="shared" si="1"/>
        <v>10.031000000000002</v>
      </c>
      <c r="J16" s="7">
        <v>2.0299999999999999E-2</v>
      </c>
      <c r="K16" s="5">
        <f t="shared" si="2"/>
        <v>20.362930000000002</v>
      </c>
    </row>
    <row r="17" spans="1:13" x14ac:dyDescent="0.25">
      <c r="A17" s="1" t="s">
        <v>81</v>
      </c>
      <c r="B17" s="7">
        <v>2.8E-3</v>
      </c>
      <c r="C17" s="5">
        <f t="shared" si="0"/>
        <v>2.8086800000000003</v>
      </c>
      <c r="F17" s="7">
        <v>9.9000000000000008E-3</v>
      </c>
      <c r="G17" s="5">
        <f t="shared" si="1"/>
        <v>9.930690000000002</v>
      </c>
      <c r="J17" s="7">
        <v>2.2200000000000001E-2</v>
      </c>
      <c r="K17" s="5">
        <f t="shared" si="2"/>
        <v>22.268820000000002</v>
      </c>
    </row>
    <row r="18" spans="1:13" x14ac:dyDescent="0.25">
      <c r="A18" s="1" t="s">
        <v>82</v>
      </c>
      <c r="B18" s="7">
        <v>2.0999999999999999E-3</v>
      </c>
      <c r="C18" s="5">
        <f t="shared" si="0"/>
        <v>2.1065100000000001</v>
      </c>
      <c r="F18" s="7">
        <v>9.7000000000000003E-3</v>
      </c>
      <c r="G18" s="5">
        <f t="shared" si="1"/>
        <v>9.7300700000000013</v>
      </c>
      <c r="J18" s="7">
        <v>1.8800000000000001E-2</v>
      </c>
      <c r="K18" s="5">
        <f t="shared" si="2"/>
        <v>18.858280000000001</v>
      </c>
    </row>
    <row r="19" spans="1:13" x14ac:dyDescent="0.25">
      <c r="A19" s="1" t="s">
        <v>83</v>
      </c>
      <c r="B19" s="7">
        <v>2.3E-3</v>
      </c>
      <c r="C19" s="5">
        <f t="shared" si="0"/>
        <v>2.3071299999999999</v>
      </c>
      <c r="F19" s="24">
        <v>9.7999999999999997E-3</v>
      </c>
      <c r="G19" s="5">
        <f t="shared" si="1"/>
        <v>9.8303800000000017</v>
      </c>
      <c r="J19" s="7">
        <v>1.9199999999999998E-2</v>
      </c>
      <c r="K19" s="5">
        <f t="shared" si="2"/>
        <v>19.259519999999998</v>
      </c>
    </row>
    <row r="20" spans="1:13" x14ac:dyDescent="0.25">
      <c r="A20" s="1" t="s">
        <v>84</v>
      </c>
      <c r="B20" s="7">
        <v>2.5000000000000001E-3</v>
      </c>
      <c r="C20" s="5">
        <f t="shared" si="0"/>
        <v>2.5077500000000006</v>
      </c>
      <c r="F20" s="7">
        <v>9.4999999999999998E-3</v>
      </c>
      <c r="G20" s="5">
        <f t="shared" si="1"/>
        <v>9.5294500000000006</v>
      </c>
      <c r="J20" s="7">
        <v>2.0199999999999999E-2</v>
      </c>
      <c r="K20" s="5">
        <f t="shared" si="2"/>
        <v>20.262620000000002</v>
      </c>
    </row>
    <row r="21" spans="1:13" x14ac:dyDescent="0.25">
      <c r="A21" s="1" t="s">
        <v>85</v>
      </c>
      <c r="B21" s="7">
        <v>2.3E-3</v>
      </c>
      <c r="C21" s="5">
        <f t="shared" si="0"/>
        <v>2.3071299999999999</v>
      </c>
      <c r="F21" s="7">
        <v>9.9000000000000008E-3</v>
      </c>
      <c r="G21" s="5">
        <f t="shared" si="1"/>
        <v>9.930690000000002</v>
      </c>
      <c r="J21" s="7">
        <v>2.0400000000000001E-2</v>
      </c>
      <c r="K21" s="5">
        <f t="shared" si="2"/>
        <v>20.463240000000003</v>
      </c>
    </row>
    <row r="22" spans="1:13" x14ac:dyDescent="0.25">
      <c r="A22" s="1" t="s">
        <v>86</v>
      </c>
      <c r="B22" s="7">
        <v>2.5000000000000001E-3</v>
      </c>
      <c r="C22" s="5">
        <f t="shared" si="0"/>
        <v>2.5077500000000006</v>
      </c>
      <c r="F22" s="7">
        <v>9.7000000000000003E-3</v>
      </c>
      <c r="G22" s="5">
        <f t="shared" si="1"/>
        <v>9.7300700000000013</v>
      </c>
      <c r="J22" s="7">
        <v>1.8100000000000002E-2</v>
      </c>
      <c r="K22" s="5">
        <f t="shared" si="2"/>
        <v>18.156110000000002</v>
      </c>
    </row>
    <row r="23" spans="1:13" x14ac:dyDescent="0.25">
      <c r="A23" s="1" t="s">
        <v>87</v>
      </c>
      <c r="B23" s="7">
        <v>2.3999999999999998E-3</v>
      </c>
      <c r="C23" s="5">
        <f t="shared" si="0"/>
        <v>2.4074399999999998</v>
      </c>
      <c r="F23" s="7">
        <v>0.01</v>
      </c>
      <c r="G23" s="5">
        <f t="shared" si="1"/>
        <v>10.031000000000002</v>
      </c>
      <c r="J23" s="7">
        <v>2.1299999999999999E-2</v>
      </c>
      <c r="K23" s="5">
        <f t="shared" si="2"/>
        <v>21.366030000000002</v>
      </c>
    </row>
    <row r="24" spans="1:13" x14ac:dyDescent="0.25">
      <c r="J24" s="1" t="s">
        <v>160</v>
      </c>
    </row>
    <row r="26" spans="1:13" x14ac:dyDescent="0.25">
      <c r="A26" s="17" t="s">
        <v>88</v>
      </c>
      <c r="C26" s="7">
        <f>SUM(C14:C23)/10</f>
        <v>2.4575950000000004</v>
      </c>
      <c r="D26" s="1" t="s">
        <v>89</v>
      </c>
      <c r="G26" s="7">
        <f>SUM(G14:G23)/10</f>
        <v>9.9005970000000012</v>
      </c>
      <c r="H26" s="1" t="s">
        <v>89</v>
      </c>
      <c r="K26" s="7">
        <f>SUM(K14:K23)/10</f>
        <v>20.252589000000004</v>
      </c>
      <c r="L26" s="1" t="s">
        <v>89</v>
      </c>
    </row>
    <row r="27" spans="1:13" x14ac:dyDescent="0.25">
      <c r="A27" s="17" t="s">
        <v>90</v>
      </c>
      <c r="C27" s="7">
        <f>B10-C26</f>
        <v>-0.45759500000000042</v>
      </c>
      <c r="D27" s="14">
        <v>0.2</v>
      </c>
      <c r="E27" s="1" t="s">
        <v>6</v>
      </c>
      <c r="G27" s="7">
        <f>F10-G26</f>
        <v>9.9402999999998798E-2</v>
      </c>
      <c r="H27" s="70">
        <v>0.2</v>
      </c>
      <c r="I27" s="1" t="s">
        <v>6</v>
      </c>
      <c r="K27" s="7">
        <f>J10-K26</f>
        <v>-0.25258900000000395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22.879750000000023</v>
      </c>
      <c r="D28" s="14">
        <v>1</v>
      </c>
      <c r="E28" s="1" t="s">
        <v>91</v>
      </c>
      <c r="G28" s="7">
        <f>ABS((F10-G26)/F10)*100</f>
        <v>0.99402999999998798</v>
      </c>
      <c r="H28" s="70">
        <v>2</v>
      </c>
      <c r="I28" s="1" t="s">
        <v>91</v>
      </c>
      <c r="K28" s="7">
        <f>ABS((J10-K26)/J10)*100</f>
        <v>1.2629450000000197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0.20200839026854539</v>
      </c>
      <c r="D29" s="18">
        <v>0.1</v>
      </c>
      <c r="E29" s="1" t="s">
        <v>6</v>
      </c>
      <c r="G29" s="7">
        <f>STDEV(G14,G15,G16,G17,G18,G19,G20,G21,G22,G23)</f>
        <v>0.21695218259894181</v>
      </c>
      <c r="H29" s="18">
        <v>0.1</v>
      </c>
      <c r="I29" s="1" t="s">
        <v>6</v>
      </c>
      <c r="K29" s="7">
        <f>STDEV(K14,K15,K16,K17,K18,K19,K20,K21,K22,K23)</f>
        <v>1.3806145025108689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8.2197591657105971</v>
      </c>
      <c r="D30" s="18">
        <v>0.5</v>
      </c>
      <c r="E30" s="1" t="s">
        <v>91</v>
      </c>
      <c r="G30" s="10">
        <f>G29*100/G26</f>
        <v>2.1913040455938342</v>
      </c>
      <c r="H30" s="18">
        <v>1</v>
      </c>
      <c r="I30" s="1" t="s">
        <v>91</v>
      </c>
      <c r="K30" s="10">
        <f>K29*100/K26</f>
        <v>6.8169778318755618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24" sqref="B24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130</v>
      </c>
    </row>
    <row r="4" spans="1:4" x14ac:dyDescent="0.25">
      <c r="A4" s="2" t="s">
        <v>69</v>
      </c>
      <c r="B4" s="2">
        <v>100</v>
      </c>
    </row>
    <row r="5" spans="1:4" x14ac:dyDescent="0.25">
      <c r="A5" s="2" t="s">
        <v>71</v>
      </c>
      <c r="B5" s="3">
        <v>45621</v>
      </c>
    </row>
    <row r="6" spans="1:4" x14ac:dyDescent="0.25">
      <c r="A6" s="2" t="s">
        <v>72</v>
      </c>
      <c r="B6" s="2">
        <v>1.0036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9.9099999999999994E-2</v>
      </c>
      <c r="C14" s="5">
        <f>(B14+B$7)*B$6*1000</f>
        <v>99.456760000000003</v>
      </c>
    </row>
    <row r="15" spans="1:4" x14ac:dyDescent="0.25">
      <c r="A15" s="1" t="s">
        <v>79</v>
      </c>
      <c r="B15" s="1">
        <v>9.9699999999999997E-2</v>
      </c>
      <c r="C15" s="5">
        <f t="shared" ref="C15:C23" si="0">(B15+B$7)*B$6*1000</f>
        <v>100.05892</v>
      </c>
    </row>
    <row r="16" spans="1:4" x14ac:dyDescent="0.25">
      <c r="A16" s="1" t="s">
        <v>80</v>
      </c>
      <c r="B16" s="1">
        <v>9.9900000000000003E-2</v>
      </c>
      <c r="C16" s="5">
        <f t="shared" si="0"/>
        <v>100.25964</v>
      </c>
    </row>
    <row r="17" spans="1:5" x14ac:dyDescent="0.25">
      <c r="A17" s="1" t="s">
        <v>81</v>
      </c>
      <c r="B17" s="1">
        <v>0.1</v>
      </c>
      <c r="C17" s="5">
        <f t="shared" si="0"/>
        <v>100.36</v>
      </c>
    </row>
    <row r="18" spans="1:5" x14ac:dyDescent="0.25">
      <c r="A18" s="1" t="s">
        <v>82</v>
      </c>
      <c r="B18" s="1">
        <v>0.10100000000000001</v>
      </c>
      <c r="C18" s="5">
        <f t="shared" si="0"/>
        <v>101.36360000000001</v>
      </c>
    </row>
    <row r="19" spans="1:5" x14ac:dyDescent="0.25">
      <c r="A19" s="1" t="s">
        <v>83</v>
      </c>
      <c r="B19" s="1">
        <v>9.9699999999999997E-2</v>
      </c>
      <c r="C19" s="5">
        <f t="shared" si="0"/>
        <v>100.05892</v>
      </c>
    </row>
    <row r="20" spans="1:5" x14ac:dyDescent="0.25">
      <c r="A20" s="1" t="s">
        <v>84</v>
      </c>
      <c r="B20" s="1">
        <v>9.98E-2</v>
      </c>
      <c r="C20" s="5">
        <f t="shared" si="0"/>
        <v>100.15928000000001</v>
      </c>
    </row>
    <row r="21" spans="1:5" x14ac:dyDescent="0.25">
      <c r="A21" s="1" t="s">
        <v>85</v>
      </c>
      <c r="B21" s="1">
        <v>9.9199999999999997E-2</v>
      </c>
      <c r="C21" s="5">
        <f t="shared" si="0"/>
        <v>99.557119999999998</v>
      </c>
    </row>
    <row r="22" spans="1:5" x14ac:dyDescent="0.25">
      <c r="A22" s="1" t="s">
        <v>86</v>
      </c>
      <c r="B22" s="1">
        <v>0.10100000000000001</v>
      </c>
      <c r="C22" s="5">
        <f t="shared" si="0"/>
        <v>101.36360000000001</v>
      </c>
    </row>
    <row r="23" spans="1:5" x14ac:dyDescent="0.25">
      <c r="A23" s="1" t="s">
        <v>87</v>
      </c>
      <c r="B23" s="1">
        <v>9.9900000000000003E-2</v>
      </c>
      <c r="C23" s="5">
        <f t="shared" si="0"/>
        <v>100.25964</v>
      </c>
    </row>
    <row r="26" spans="1:5" x14ac:dyDescent="0.25">
      <c r="A26" s="17" t="s">
        <v>88</v>
      </c>
      <c r="C26" s="7">
        <f>AVERAGE(C14:C23)</f>
        <v>100.289748</v>
      </c>
      <c r="D26" s="1" t="s">
        <v>89</v>
      </c>
    </row>
    <row r="27" spans="1:5" x14ac:dyDescent="0.25">
      <c r="A27" s="17" t="s">
        <v>96</v>
      </c>
      <c r="C27" s="7">
        <f>B10-C26</f>
        <v>-0.289748000000003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0.289748000000003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0.63833658722930608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0.63649236333638615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1" workbookViewId="0">
      <selection activeCell="J24" sqref="J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13</v>
      </c>
    </row>
    <row r="3" spans="1:12" x14ac:dyDescent="0.25">
      <c r="A3" s="2" t="s">
        <v>68</v>
      </c>
      <c r="B3" s="2" t="s">
        <v>131</v>
      </c>
    </row>
    <row r="4" spans="1:12" x14ac:dyDescent="0.25">
      <c r="A4" s="2" t="s">
        <v>69</v>
      </c>
      <c r="B4" s="13" t="s">
        <v>33</v>
      </c>
      <c r="D4" s="21" t="s">
        <v>70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40</v>
      </c>
      <c r="C10" s="72"/>
      <c r="D10" s="72"/>
      <c r="F10" s="72">
        <v>120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0.03</v>
      </c>
      <c r="C14" s="5">
        <f t="shared" ref="C14:C23" si="0">(B14+B$7)*B$6*1000</f>
        <v>30.102</v>
      </c>
      <c r="F14" s="7">
        <v>7.0000000000000007E-2</v>
      </c>
      <c r="G14" s="5">
        <f t="shared" ref="G14:G23" si="1">(F14+B$7)*B$6*1000</f>
        <v>70.238000000000014</v>
      </c>
      <c r="J14" s="7">
        <v>7.8E-2</v>
      </c>
      <c r="K14" s="5">
        <f t="shared" ref="K14:K23" si="2">(J14+B$7)*B$6*1000</f>
        <v>78.265200000000007</v>
      </c>
    </row>
    <row r="15" spans="1:12" x14ac:dyDescent="0.25">
      <c r="A15" s="1" t="s">
        <v>79</v>
      </c>
      <c r="B15" s="7">
        <v>2.9000000000000001E-2</v>
      </c>
      <c r="C15" s="5">
        <f t="shared" si="0"/>
        <v>29.098600000000001</v>
      </c>
      <c r="F15" s="7">
        <v>7.1999999999999995E-2</v>
      </c>
      <c r="G15" s="5">
        <f t="shared" si="1"/>
        <v>72.244799999999998</v>
      </c>
      <c r="J15" s="7">
        <v>7.0000000000000007E-2</v>
      </c>
      <c r="K15" s="5">
        <f t="shared" si="2"/>
        <v>70.238000000000014</v>
      </c>
    </row>
    <row r="16" spans="1:12" x14ac:dyDescent="0.25">
      <c r="A16" s="1" t="s">
        <v>80</v>
      </c>
      <c r="B16" s="7">
        <v>2.8000000000000001E-2</v>
      </c>
      <c r="C16" s="5">
        <f t="shared" si="0"/>
        <v>28.095200000000006</v>
      </c>
      <c r="F16" s="7">
        <v>7.4999999999999997E-2</v>
      </c>
      <c r="G16" s="5">
        <f t="shared" si="1"/>
        <v>75.254999999999995</v>
      </c>
      <c r="J16" s="7">
        <v>6.8000000000000005E-2</v>
      </c>
      <c r="K16" s="5">
        <f t="shared" si="2"/>
        <v>68.231200000000001</v>
      </c>
    </row>
    <row r="17" spans="1:13" x14ac:dyDescent="0.25">
      <c r="A17" s="1" t="s">
        <v>81</v>
      </c>
      <c r="B17" s="7">
        <v>3.1E-2</v>
      </c>
      <c r="C17" s="5">
        <f t="shared" si="0"/>
        <v>31.105400000000003</v>
      </c>
      <c r="F17" s="7">
        <v>7.9000000000000001E-2</v>
      </c>
      <c r="G17" s="5">
        <f t="shared" si="1"/>
        <v>79.268600000000006</v>
      </c>
      <c r="J17" s="7">
        <v>7.4999999999999997E-2</v>
      </c>
      <c r="K17" s="5">
        <f t="shared" si="2"/>
        <v>75.254999999999995</v>
      </c>
    </row>
    <row r="18" spans="1:13" x14ac:dyDescent="0.25">
      <c r="A18" s="1" t="s">
        <v>82</v>
      </c>
      <c r="B18" s="7">
        <v>2.7E-2</v>
      </c>
      <c r="C18" s="5">
        <f t="shared" si="0"/>
        <v>27.091800000000003</v>
      </c>
      <c r="F18" s="7">
        <v>6.9000000000000006E-2</v>
      </c>
      <c r="G18" s="5">
        <f t="shared" si="1"/>
        <v>69.2346</v>
      </c>
      <c r="J18" s="7">
        <v>8.3000000000000004E-2</v>
      </c>
      <c r="K18" s="5">
        <f t="shared" si="2"/>
        <v>83.282200000000017</v>
      </c>
    </row>
    <row r="19" spans="1:13" x14ac:dyDescent="0.25">
      <c r="A19" s="1" t="s">
        <v>83</v>
      </c>
      <c r="B19" s="7">
        <v>2.8000000000000001E-2</v>
      </c>
      <c r="C19" s="5">
        <f t="shared" si="0"/>
        <v>28.095200000000006</v>
      </c>
      <c r="F19" s="10">
        <v>8.2000000000000003E-2</v>
      </c>
      <c r="G19" s="5">
        <f t="shared" si="1"/>
        <v>82.278800000000018</v>
      </c>
      <c r="J19" s="7">
        <v>0.09</v>
      </c>
      <c r="K19" s="5">
        <f t="shared" si="2"/>
        <v>90.305999999999997</v>
      </c>
    </row>
    <row r="20" spans="1:13" x14ac:dyDescent="0.25">
      <c r="A20" s="1" t="s">
        <v>84</v>
      </c>
      <c r="B20" s="7">
        <v>3.3000000000000002E-2</v>
      </c>
      <c r="C20" s="5">
        <f t="shared" si="0"/>
        <v>33.112200000000001</v>
      </c>
      <c r="F20" s="7">
        <v>8.5000000000000006E-2</v>
      </c>
      <c r="G20" s="5">
        <f t="shared" si="1"/>
        <v>85.289000000000016</v>
      </c>
      <c r="J20" s="7">
        <v>7.4999999999999997E-2</v>
      </c>
      <c r="K20" s="5">
        <f t="shared" si="2"/>
        <v>75.254999999999995</v>
      </c>
    </row>
    <row r="21" spans="1:13" x14ac:dyDescent="0.25">
      <c r="A21" s="1" t="s">
        <v>85</v>
      </c>
      <c r="B21" s="7">
        <v>0.03</v>
      </c>
      <c r="C21" s="5">
        <f t="shared" si="0"/>
        <v>30.102</v>
      </c>
      <c r="F21" s="7">
        <v>7.6999999999999999E-2</v>
      </c>
      <c r="G21" s="5">
        <f t="shared" si="1"/>
        <v>77.261800000000008</v>
      </c>
      <c r="J21" s="7">
        <v>7.9000000000000001E-2</v>
      </c>
      <c r="K21" s="5">
        <f t="shared" si="2"/>
        <v>79.268600000000006</v>
      </c>
    </row>
    <row r="22" spans="1:13" x14ac:dyDescent="0.25">
      <c r="A22" s="1" t="s">
        <v>86</v>
      </c>
      <c r="B22" s="7">
        <v>3.2000000000000001E-2</v>
      </c>
      <c r="C22" s="5">
        <f t="shared" si="0"/>
        <v>32.108800000000002</v>
      </c>
      <c r="F22" s="7">
        <v>0.08</v>
      </c>
      <c r="G22" s="5">
        <f t="shared" si="1"/>
        <v>80.272000000000006</v>
      </c>
      <c r="J22" s="7">
        <v>8.6999999999999994E-2</v>
      </c>
      <c r="K22" s="5">
        <f t="shared" si="2"/>
        <v>87.2958</v>
      </c>
    </row>
    <row r="23" spans="1:13" x14ac:dyDescent="0.25">
      <c r="A23" s="1" t="s">
        <v>87</v>
      </c>
      <c r="B23" s="7">
        <v>3.4000000000000002E-2</v>
      </c>
      <c r="C23" s="5">
        <f t="shared" si="0"/>
        <v>34.115600000000001</v>
      </c>
      <c r="F23" s="7">
        <v>7.0000000000000007E-2</v>
      </c>
      <c r="G23" s="5">
        <f t="shared" si="1"/>
        <v>70.238000000000014</v>
      </c>
      <c r="J23" s="7">
        <v>8.3000000000000004E-2</v>
      </c>
      <c r="K23" s="5">
        <f t="shared" si="2"/>
        <v>83.282200000000017</v>
      </c>
    </row>
    <row r="26" spans="1:13" x14ac:dyDescent="0.25">
      <c r="A26" s="17" t="s">
        <v>88</v>
      </c>
      <c r="C26" s="7">
        <f>SUM(C14:C23)/10</f>
        <v>30.302679999999999</v>
      </c>
      <c r="D26" s="1" t="s">
        <v>89</v>
      </c>
      <c r="G26" s="7">
        <f>SUM(G14:G23)/10</f>
        <v>76.158060000000006</v>
      </c>
      <c r="H26" s="1" t="s">
        <v>89</v>
      </c>
      <c r="K26" s="7">
        <f>SUM(K14:K23)/10</f>
        <v>79.067919999999987</v>
      </c>
      <c r="L26" s="1" t="s">
        <v>89</v>
      </c>
    </row>
    <row r="27" spans="1:13" x14ac:dyDescent="0.25">
      <c r="A27" s="17" t="s">
        <v>90</v>
      </c>
      <c r="C27" s="7">
        <f>B10-C26</f>
        <v>9.6973200000000013</v>
      </c>
      <c r="D27" s="14">
        <v>0.2</v>
      </c>
      <c r="E27" s="1" t="s">
        <v>6</v>
      </c>
      <c r="G27" s="7">
        <f>F10-G26</f>
        <v>43.841939999999994</v>
      </c>
      <c r="H27" s="18">
        <v>0.8</v>
      </c>
      <c r="I27" s="1" t="s">
        <v>6</v>
      </c>
      <c r="K27" s="7">
        <f>J10-K26</f>
        <v>120.93208000000001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24.243300000000005</v>
      </c>
      <c r="D28" s="14">
        <v>1</v>
      </c>
      <c r="E28" s="1" t="s">
        <v>91</v>
      </c>
      <c r="G28" s="7">
        <f>ABS((F10-G26)/F10)*100</f>
        <v>36.534949999999995</v>
      </c>
      <c r="H28" s="18">
        <v>0.8</v>
      </c>
      <c r="I28" s="1" t="s">
        <v>91</v>
      </c>
      <c r="K28" s="7">
        <f>ABS((J10-K26)/J10)*100</f>
        <v>60.466040000000007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2.3075776201222102</v>
      </c>
      <c r="D29" s="18">
        <v>0.1</v>
      </c>
      <c r="E29" s="1" t="s">
        <v>6</v>
      </c>
      <c r="G29" s="7">
        <f>STDEV(G14,G15,G16,G17,G18,G19,G20,G21,G22,G23)</f>
        <v>5.6056852807762176</v>
      </c>
      <c r="H29" s="15">
        <v>0.3</v>
      </c>
      <c r="I29" s="1" t="s">
        <v>6</v>
      </c>
      <c r="K29" s="7">
        <f>STDEV(K14,K15,K16,K17,K18,K19,K20,K21,K22,K23)</f>
        <v>7.1077117781869701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7.6150941768919793</v>
      </c>
      <c r="D30" s="18">
        <v>0.5</v>
      </c>
      <c r="E30" s="1" t="s">
        <v>91</v>
      </c>
      <c r="G30" s="10">
        <f>G29*100/G26</f>
        <v>7.3605935875680357</v>
      </c>
      <c r="H30" s="15">
        <v>0.3</v>
      </c>
      <c r="I30" s="1" t="s">
        <v>91</v>
      </c>
      <c r="K30" s="10">
        <f>K29*100/K26</f>
        <v>8.9893749300436525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J23" sqref="J23"/>
    </sheetView>
  </sheetViews>
  <sheetFormatPr defaultColWidth="11.5703125" defaultRowHeight="15" x14ac:dyDescent="0.25"/>
  <cols>
    <col min="1" max="1" width="18.42578125" style="1" customWidth="1"/>
    <col min="2" max="2" width="15.140625" style="1" customWidth="1"/>
    <col min="3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115</v>
      </c>
    </row>
    <row r="3" spans="1:12" x14ac:dyDescent="0.25">
      <c r="A3" s="2" t="s">
        <v>68</v>
      </c>
      <c r="B3" s="2" t="s">
        <v>132</v>
      </c>
    </row>
    <row r="4" spans="1:12" x14ac:dyDescent="0.25">
      <c r="A4" s="2" t="s">
        <v>69</v>
      </c>
      <c r="B4" s="13" t="s">
        <v>133</v>
      </c>
      <c r="D4" s="21" t="s">
        <v>70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25</v>
      </c>
      <c r="C10" s="72"/>
      <c r="D10" s="72"/>
      <c r="F10" s="72">
        <v>50</v>
      </c>
      <c r="G10" s="72"/>
      <c r="H10" s="72"/>
      <c r="J10" s="72">
        <v>100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4.5999999999999999E-2</v>
      </c>
      <c r="C14" s="5">
        <f t="shared" ref="C14:C23" si="0">(B14+B$7)*B$6*1000</f>
        <v>46.156399999999998</v>
      </c>
      <c r="F14" s="7">
        <v>4.2000000000000003E-2</v>
      </c>
      <c r="G14" s="5">
        <f t="shared" ref="G14:G23" si="1">(F14+B$7)*B$6*1000</f>
        <v>42.142800000000008</v>
      </c>
      <c r="J14" s="7">
        <v>4.1000000000000002E-2</v>
      </c>
      <c r="K14" s="5">
        <f t="shared" ref="K14:K23" si="2">(J14+B$7)*B$6*1000</f>
        <v>41.139400000000009</v>
      </c>
    </row>
    <row r="15" spans="1:12" x14ac:dyDescent="0.25">
      <c r="A15" s="1" t="s">
        <v>79</v>
      </c>
      <c r="B15" s="7">
        <v>4.7E-2</v>
      </c>
      <c r="C15" s="5">
        <f t="shared" si="0"/>
        <v>47.159800000000004</v>
      </c>
      <c r="F15" s="7">
        <v>4.7E-2</v>
      </c>
      <c r="G15" s="5">
        <f t="shared" si="1"/>
        <v>47.159800000000004</v>
      </c>
      <c r="J15" s="7">
        <v>4.2000000000000003E-2</v>
      </c>
      <c r="K15" s="5">
        <f t="shared" si="2"/>
        <v>42.142800000000008</v>
      </c>
    </row>
    <row r="16" spans="1:12" x14ac:dyDescent="0.25">
      <c r="A16" s="1" t="s">
        <v>80</v>
      </c>
      <c r="B16" s="7">
        <v>4.4999999999999998E-2</v>
      </c>
      <c r="C16" s="5">
        <f t="shared" si="0"/>
        <v>45.152999999999999</v>
      </c>
      <c r="F16" s="7">
        <v>4.2999999999999997E-2</v>
      </c>
      <c r="G16" s="5">
        <f t="shared" si="1"/>
        <v>43.1462</v>
      </c>
      <c r="J16" s="7">
        <v>4.3999999999999997E-2</v>
      </c>
      <c r="K16" s="5">
        <f t="shared" si="2"/>
        <v>44.1496</v>
      </c>
    </row>
    <row r="17" spans="1:13" x14ac:dyDescent="0.25">
      <c r="A17" s="1" t="s">
        <v>81</v>
      </c>
      <c r="B17" s="7">
        <v>4.7E-2</v>
      </c>
      <c r="C17" s="5">
        <f t="shared" si="0"/>
        <v>47.159800000000004</v>
      </c>
      <c r="F17" s="7">
        <v>4.7E-2</v>
      </c>
      <c r="G17" s="5">
        <f t="shared" si="1"/>
        <v>47.159800000000004</v>
      </c>
      <c r="J17" s="7">
        <v>4.4999999999999998E-2</v>
      </c>
      <c r="K17" s="5">
        <f t="shared" si="2"/>
        <v>45.152999999999999</v>
      </c>
    </row>
    <row r="18" spans="1:13" x14ac:dyDescent="0.25">
      <c r="A18" s="1" t="s">
        <v>82</v>
      </c>
      <c r="B18" s="7">
        <v>4.8000000000000001E-2</v>
      </c>
      <c r="C18" s="5">
        <f t="shared" si="0"/>
        <v>48.163200000000003</v>
      </c>
      <c r="F18" s="7">
        <v>4.8000000000000001E-2</v>
      </c>
      <c r="G18" s="5">
        <f t="shared" si="1"/>
        <v>48.163200000000003</v>
      </c>
      <c r="J18" s="7">
        <v>4.8000000000000001E-2</v>
      </c>
      <c r="K18" s="5">
        <f t="shared" si="2"/>
        <v>48.163200000000003</v>
      </c>
    </row>
    <row r="19" spans="1:13" x14ac:dyDescent="0.25">
      <c r="A19" s="1" t="s">
        <v>83</v>
      </c>
      <c r="B19" s="7">
        <v>0.04</v>
      </c>
      <c r="C19" s="5">
        <f t="shared" si="0"/>
        <v>40.136000000000003</v>
      </c>
      <c r="F19" s="7">
        <v>4.1000000000000002E-2</v>
      </c>
      <c r="G19" s="5">
        <f t="shared" si="1"/>
        <v>41.139400000000009</v>
      </c>
      <c r="J19" s="7">
        <v>0.04</v>
      </c>
      <c r="K19" s="5">
        <f t="shared" si="2"/>
        <v>40.136000000000003</v>
      </c>
    </row>
    <row r="20" spans="1:13" x14ac:dyDescent="0.25">
      <c r="A20" s="1" t="s">
        <v>84</v>
      </c>
      <c r="B20" s="7">
        <v>4.5999999999999999E-2</v>
      </c>
      <c r="C20" s="5">
        <f t="shared" si="0"/>
        <v>46.156399999999998</v>
      </c>
      <c r="F20" s="7">
        <v>4.2000000000000003E-2</v>
      </c>
      <c r="G20" s="5">
        <f t="shared" si="1"/>
        <v>42.142800000000008</v>
      </c>
      <c r="J20" s="7">
        <v>4.5999999999999999E-2</v>
      </c>
      <c r="K20" s="5">
        <f t="shared" si="2"/>
        <v>46.156399999999998</v>
      </c>
    </row>
    <row r="21" spans="1:13" x14ac:dyDescent="0.25">
      <c r="A21" s="1" t="s">
        <v>85</v>
      </c>
      <c r="B21" s="7">
        <v>4.7E-2</v>
      </c>
      <c r="C21" s="5">
        <f t="shared" si="0"/>
        <v>47.159800000000004</v>
      </c>
      <c r="F21" s="7">
        <v>4.7E-2</v>
      </c>
      <c r="G21" s="5">
        <f t="shared" si="1"/>
        <v>47.159800000000004</v>
      </c>
      <c r="J21" s="7">
        <v>4.2999999999999997E-2</v>
      </c>
      <c r="K21" s="5">
        <f t="shared" si="2"/>
        <v>43.1462</v>
      </c>
    </row>
    <row r="22" spans="1:13" x14ac:dyDescent="0.25">
      <c r="A22" s="1" t="s">
        <v>86</v>
      </c>
      <c r="B22" s="7">
        <v>4.8000000000000001E-2</v>
      </c>
      <c r="C22" s="5">
        <f t="shared" si="0"/>
        <v>48.163200000000003</v>
      </c>
      <c r="F22" s="7">
        <v>4.5999999999999999E-2</v>
      </c>
      <c r="G22" s="5">
        <f t="shared" si="1"/>
        <v>46.156399999999998</v>
      </c>
      <c r="J22" s="7">
        <v>4.2000000000000003E-2</v>
      </c>
      <c r="K22" s="5">
        <f t="shared" si="2"/>
        <v>42.142800000000008</v>
      </c>
    </row>
    <row r="23" spans="1:13" x14ac:dyDescent="0.25">
      <c r="A23" s="1" t="s">
        <v>87</v>
      </c>
      <c r="B23" s="7">
        <v>4.7E-2</v>
      </c>
      <c r="C23" s="5">
        <f t="shared" si="0"/>
        <v>47.159800000000004</v>
      </c>
      <c r="F23" s="7">
        <v>4.7E-2</v>
      </c>
      <c r="G23" s="5">
        <f t="shared" si="1"/>
        <v>47.159800000000004</v>
      </c>
      <c r="J23" s="7">
        <v>4.7E-2</v>
      </c>
      <c r="K23" s="5">
        <f t="shared" si="2"/>
        <v>47.159800000000004</v>
      </c>
    </row>
    <row r="26" spans="1:13" x14ac:dyDescent="0.25">
      <c r="A26" s="17" t="s">
        <v>88</v>
      </c>
      <c r="C26" s="7">
        <f>SUM(C14:C23)/10</f>
        <v>46.256740000000015</v>
      </c>
      <c r="D26" s="1" t="s">
        <v>89</v>
      </c>
      <c r="G26" s="7">
        <f>SUM(G14:G23)/10</f>
        <v>45.153000000000013</v>
      </c>
      <c r="H26" s="1" t="s">
        <v>89</v>
      </c>
      <c r="K26" s="7">
        <f>SUM(K14:K23)/10</f>
        <v>43.948920000000008</v>
      </c>
      <c r="L26" s="1" t="s">
        <v>89</v>
      </c>
    </row>
    <row r="27" spans="1:13" x14ac:dyDescent="0.25">
      <c r="A27" s="17" t="s">
        <v>90</v>
      </c>
      <c r="C27" s="7">
        <f>B10-C26</f>
        <v>-21.256740000000015</v>
      </c>
      <c r="D27" s="14">
        <v>0.2</v>
      </c>
      <c r="E27" s="1" t="s">
        <v>6</v>
      </c>
      <c r="G27" s="7">
        <f>F10-G26</f>
        <v>4.8469999999999871</v>
      </c>
      <c r="H27" s="18">
        <v>0.8</v>
      </c>
      <c r="I27" s="1" t="s">
        <v>6</v>
      </c>
      <c r="K27" s="7">
        <f>J10-K26</f>
        <v>56.051079999999992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85.026960000000059</v>
      </c>
      <c r="D28" s="14">
        <v>1</v>
      </c>
      <c r="E28" s="1" t="s">
        <v>91</v>
      </c>
      <c r="G28" s="7">
        <f>ABS((F10-G26)/F10)*100</f>
        <v>9.6939999999999742</v>
      </c>
      <c r="H28" s="18">
        <v>0.8</v>
      </c>
      <c r="I28" s="1" t="s">
        <v>91</v>
      </c>
      <c r="K28" s="7">
        <f>ABS((J10-K26)/J10)*100</f>
        <v>56.051079999999985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2.3388763989004073</v>
      </c>
      <c r="D29" s="18">
        <v>0.1</v>
      </c>
      <c r="E29" s="1" t="s">
        <v>6</v>
      </c>
      <c r="G29" s="7">
        <f>STDEV(G14,G15,G16,G17,G18,G19,G20,G21,G22,G23)</f>
        <v>2.6757333333333313</v>
      </c>
      <c r="H29" s="15">
        <v>0.3</v>
      </c>
      <c r="I29" s="1" t="s">
        <v>6</v>
      </c>
      <c r="K29" s="7">
        <f>STDEV(K14,K15,K16,K17,K18,K19,K20,K21,K22,K23)</f>
        <v>2.6673585605738603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5.0562931994351672</v>
      </c>
      <c r="D30" s="18">
        <v>0.5</v>
      </c>
      <c r="E30" s="1" t="s">
        <v>91</v>
      </c>
      <c r="G30" s="10">
        <f>G29*100/G26</f>
        <v>5.9259259259259203</v>
      </c>
      <c r="H30" s="15">
        <v>0.3</v>
      </c>
      <c r="I30" s="1" t="s">
        <v>91</v>
      </c>
      <c r="K30" s="10">
        <f>K29*100/K26</f>
        <v>6.069224364498286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14" sqref="C14"/>
    </sheetView>
  </sheetViews>
  <sheetFormatPr defaultColWidth="11.5703125" defaultRowHeight="15" x14ac:dyDescent="0.25"/>
  <cols>
    <col min="1" max="1" width="18.42578125" style="1" customWidth="1"/>
    <col min="2" max="2" width="13.570312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94</v>
      </c>
    </row>
    <row r="3" spans="1:4" x14ac:dyDescent="0.25">
      <c r="A3" s="2" t="s">
        <v>68</v>
      </c>
      <c r="B3" s="2" t="s">
        <v>95</v>
      </c>
    </row>
    <row r="4" spans="1:4" x14ac:dyDescent="0.25">
      <c r="A4" s="2" t="s">
        <v>69</v>
      </c>
      <c r="B4" s="2">
        <v>500</v>
      </c>
    </row>
    <row r="5" spans="1:4" x14ac:dyDescent="0.25">
      <c r="A5" s="2" t="s">
        <v>71</v>
      </c>
      <c r="B5" s="3">
        <v>45569</v>
      </c>
    </row>
    <row r="6" spans="1:4" x14ac:dyDescent="0.25">
      <c r="A6" s="2" t="s">
        <v>72</v>
      </c>
      <c r="B6" s="2">
        <v>1.0349999999999999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500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15</v>
      </c>
      <c r="C14" s="5">
        <f t="shared" ref="C14:C23" si="0">(B14+B$7)*B$6*1000</f>
        <v>15524.999999999998</v>
      </c>
    </row>
    <row r="15" spans="1:4" x14ac:dyDescent="0.25">
      <c r="A15" s="1" t="s">
        <v>79</v>
      </c>
      <c r="B15" s="1">
        <v>15</v>
      </c>
      <c r="C15" s="5">
        <f t="shared" si="0"/>
        <v>15524.999999999998</v>
      </c>
    </row>
    <row r="16" spans="1:4" x14ac:dyDescent="0.25">
      <c r="A16" s="1" t="s">
        <v>80</v>
      </c>
      <c r="B16" s="1">
        <v>15</v>
      </c>
      <c r="C16" s="5">
        <f t="shared" si="0"/>
        <v>15524.999999999998</v>
      </c>
    </row>
    <row r="17" spans="1:4" x14ac:dyDescent="0.25">
      <c r="A17" s="1" t="s">
        <v>81</v>
      </c>
      <c r="B17" s="1">
        <v>15</v>
      </c>
      <c r="C17" s="5">
        <f t="shared" si="0"/>
        <v>15524.999999999998</v>
      </c>
    </row>
    <row r="18" spans="1:4" x14ac:dyDescent="0.25">
      <c r="A18" s="1" t="s">
        <v>82</v>
      </c>
      <c r="B18" s="1">
        <v>15</v>
      </c>
      <c r="C18" s="5">
        <f t="shared" si="0"/>
        <v>15524.999999999998</v>
      </c>
    </row>
    <row r="19" spans="1:4" x14ac:dyDescent="0.25">
      <c r="A19" s="1" t="s">
        <v>83</v>
      </c>
      <c r="B19" s="1">
        <v>1</v>
      </c>
      <c r="C19" s="5">
        <f t="shared" si="0"/>
        <v>1035</v>
      </c>
    </row>
    <row r="20" spans="1:4" x14ac:dyDescent="0.25">
      <c r="A20" s="1" t="s">
        <v>84</v>
      </c>
      <c r="B20" s="1">
        <v>5</v>
      </c>
      <c r="C20" s="5">
        <f t="shared" si="0"/>
        <v>5175</v>
      </c>
    </row>
    <row r="21" spans="1:4" x14ac:dyDescent="0.25">
      <c r="A21" s="1" t="s">
        <v>85</v>
      </c>
      <c r="B21" s="1">
        <v>15</v>
      </c>
      <c r="C21" s="5">
        <f t="shared" si="0"/>
        <v>15524.999999999998</v>
      </c>
    </row>
    <row r="22" spans="1:4" x14ac:dyDescent="0.25">
      <c r="A22" s="1" t="s">
        <v>86</v>
      </c>
      <c r="B22" s="1">
        <v>15</v>
      </c>
      <c r="C22" s="5">
        <f t="shared" si="0"/>
        <v>15524.999999999998</v>
      </c>
    </row>
    <row r="23" spans="1:4" x14ac:dyDescent="0.25">
      <c r="A23" s="1" t="s">
        <v>87</v>
      </c>
      <c r="B23" s="1">
        <v>1</v>
      </c>
      <c r="C23" s="5">
        <f t="shared" si="0"/>
        <v>1035</v>
      </c>
    </row>
    <row r="26" spans="1:4" x14ac:dyDescent="0.25">
      <c r="A26" s="1" t="s">
        <v>88</v>
      </c>
      <c r="C26" s="7">
        <f>SUM(C14:C23)/10</f>
        <v>11591.999999999998</v>
      </c>
    </row>
    <row r="27" spans="1:4" x14ac:dyDescent="0.25">
      <c r="A27" s="1" t="s">
        <v>96</v>
      </c>
      <c r="C27" s="7">
        <f>200-C26</f>
        <v>-11391.999999999998</v>
      </c>
      <c r="D27" s="12" t="s">
        <v>97</v>
      </c>
    </row>
    <row r="28" spans="1:4" x14ac:dyDescent="0.25">
      <c r="A28" s="1" t="s">
        <v>92</v>
      </c>
      <c r="C28" s="7">
        <f>STDEV(C14,C15,C16,C17,C18,C19,C20,C21,C22,C23)</f>
        <v>6432.1916949046245</v>
      </c>
      <c r="D28" s="12" t="s">
        <v>97</v>
      </c>
    </row>
    <row r="29" spans="1:4" x14ac:dyDescent="0.25">
      <c r="A29" s="1" t="s">
        <v>93</v>
      </c>
      <c r="C29" s="10">
        <f>C28*100/C26</f>
        <v>55.488196125816295</v>
      </c>
      <c r="D29" s="12" t="s">
        <v>97</v>
      </c>
    </row>
  </sheetData>
  <mergeCells count="1">
    <mergeCell ref="B10:D1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24" sqref="B2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134</v>
      </c>
      <c r="C2" s="1">
        <v>7018473</v>
      </c>
    </row>
    <row r="3" spans="1:12" x14ac:dyDescent="0.25">
      <c r="A3" s="2" t="s">
        <v>68</v>
      </c>
      <c r="B3" s="2" t="s">
        <v>135</v>
      </c>
    </row>
    <row r="4" spans="1:12" x14ac:dyDescent="0.25">
      <c r="A4" s="2" t="s">
        <v>69</v>
      </c>
      <c r="B4" s="13" t="s">
        <v>21</v>
      </c>
      <c r="E4" s="1" t="s">
        <v>136</v>
      </c>
    </row>
    <row r="5" spans="1:12" x14ac:dyDescent="0.25">
      <c r="A5" s="2" t="s">
        <v>71</v>
      </c>
      <c r="B5" s="3">
        <v>45586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2.1000000000000001E-2</v>
      </c>
      <c r="C14" s="5">
        <f t="shared" ref="C14:C23" si="0">(B14+B$7)*B$6*1000</f>
        <v>21.071400000000004</v>
      </c>
      <c r="F14" s="1">
        <v>0.115</v>
      </c>
      <c r="G14" s="5">
        <f t="shared" ref="G14:G23" si="1">(F14+B$7)*B$6*1000</f>
        <v>115.39100000000001</v>
      </c>
      <c r="J14" s="1">
        <v>0.25</v>
      </c>
      <c r="K14" s="5">
        <f t="shared" ref="K14:K23" si="2">(J14+B$7)*B$6*1000</f>
        <v>250.85000000000002</v>
      </c>
    </row>
    <row r="15" spans="1:12" x14ac:dyDescent="0.25">
      <c r="A15" s="1" t="s">
        <v>79</v>
      </c>
      <c r="B15" s="1">
        <v>2.0400000000000001E-2</v>
      </c>
      <c r="C15" s="5">
        <f t="shared" si="0"/>
        <v>20.469360000000002</v>
      </c>
      <c r="F15" s="1">
        <v>0.11</v>
      </c>
      <c r="G15" s="5">
        <f t="shared" si="1"/>
        <v>110.37400000000001</v>
      </c>
      <c r="J15" s="1">
        <v>0.252</v>
      </c>
      <c r="K15" s="5">
        <f t="shared" si="2"/>
        <v>252.85679999999999</v>
      </c>
    </row>
    <row r="16" spans="1:12" x14ac:dyDescent="0.25">
      <c r="A16" s="1" t="s">
        <v>80</v>
      </c>
      <c r="B16" s="1">
        <v>2.3E-2</v>
      </c>
      <c r="C16" s="5">
        <f t="shared" si="0"/>
        <v>23.078199999999999</v>
      </c>
      <c r="F16" s="1">
        <v>0.108</v>
      </c>
      <c r="G16" s="5">
        <f t="shared" si="1"/>
        <v>108.36720000000001</v>
      </c>
      <c r="J16" s="1">
        <v>0.23</v>
      </c>
      <c r="K16" s="5">
        <f t="shared" si="2"/>
        <v>230.78200000000001</v>
      </c>
    </row>
    <row r="17" spans="1:13" x14ac:dyDescent="0.25">
      <c r="A17" s="1" t="s">
        <v>81</v>
      </c>
      <c r="B17" s="1">
        <v>2.1000000000000001E-2</v>
      </c>
      <c r="C17" s="5">
        <f t="shared" si="0"/>
        <v>21.071400000000004</v>
      </c>
      <c r="F17" s="1">
        <v>0.112</v>
      </c>
      <c r="G17" s="5">
        <f t="shared" si="1"/>
        <v>112.38080000000002</v>
      </c>
      <c r="J17" s="1">
        <v>0.22700000000000001</v>
      </c>
      <c r="K17" s="5">
        <f t="shared" si="2"/>
        <v>227.77180000000001</v>
      </c>
    </row>
    <row r="18" spans="1:13" x14ac:dyDescent="0.25">
      <c r="A18" s="1" t="s">
        <v>82</v>
      </c>
      <c r="B18" s="1">
        <v>0.2</v>
      </c>
      <c r="C18" s="5">
        <f t="shared" si="0"/>
        <v>200.68000000000004</v>
      </c>
      <c r="F18" s="1">
        <v>0.107</v>
      </c>
      <c r="G18" s="5">
        <f t="shared" si="1"/>
        <v>107.36380000000001</v>
      </c>
      <c r="J18" s="1">
        <v>0.23499999999999999</v>
      </c>
      <c r="K18" s="5">
        <f t="shared" si="2"/>
        <v>235.79900000000001</v>
      </c>
    </row>
    <row r="19" spans="1:13" x14ac:dyDescent="0.25">
      <c r="A19" s="1" t="s">
        <v>83</v>
      </c>
      <c r="B19" s="1">
        <v>1.9E-2</v>
      </c>
      <c r="C19" s="5">
        <f t="shared" si="0"/>
        <v>19.064600000000002</v>
      </c>
      <c r="F19" s="11">
        <v>0.105</v>
      </c>
      <c r="G19" s="5">
        <f t="shared" si="1"/>
        <v>105.357</v>
      </c>
      <c r="J19" s="1">
        <v>0.22</v>
      </c>
      <c r="K19" s="5">
        <f t="shared" si="2"/>
        <v>220.74800000000002</v>
      </c>
    </row>
    <row r="20" spans="1:13" x14ac:dyDescent="0.25">
      <c r="A20" s="1" t="s">
        <v>84</v>
      </c>
      <c r="B20" s="1">
        <v>1.95E-2</v>
      </c>
      <c r="C20" s="5">
        <f t="shared" si="0"/>
        <v>19.566300000000002</v>
      </c>
      <c r="F20" s="1">
        <v>0.10199999999999999</v>
      </c>
      <c r="G20" s="5">
        <f t="shared" si="1"/>
        <v>102.3468</v>
      </c>
      <c r="J20" s="1">
        <v>0.21199999999999999</v>
      </c>
      <c r="K20" s="5">
        <f t="shared" si="2"/>
        <v>212.72080000000003</v>
      </c>
    </row>
    <row r="21" spans="1:13" x14ac:dyDescent="0.25">
      <c r="A21" s="1" t="s">
        <v>85</v>
      </c>
      <c r="B21" s="1">
        <v>2.1999999999999999E-2</v>
      </c>
      <c r="C21" s="5">
        <f t="shared" si="0"/>
        <v>22.0748</v>
      </c>
      <c r="F21" s="1">
        <v>0.113</v>
      </c>
      <c r="G21" s="5">
        <f t="shared" si="1"/>
        <v>113.38420000000001</v>
      </c>
      <c r="J21" s="1">
        <v>0.25</v>
      </c>
      <c r="K21" s="5">
        <f t="shared" si="2"/>
        <v>250.85000000000002</v>
      </c>
    </row>
    <row r="22" spans="1:13" x14ac:dyDescent="0.25">
      <c r="A22" s="1" t="s">
        <v>86</v>
      </c>
      <c r="B22" s="1">
        <v>2.3E-2</v>
      </c>
      <c r="C22" s="5">
        <f t="shared" si="0"/>
        <v>23.078199999999999</v>
      </c>
      <c r="F22" s="1">
        <v>0.104</v>
      </c>
      <c r="G22" s="5">
        <f t="shared" si="1"/>
        <v>104.3536</v>
      </c>
      <c r="J22" s="1">
        <v>0.24199999999999999</v>
      </c>
      <c r="K22" s="5">
        <f t="shared" si="2"/>
        <v>242.8228</v>
      </c>
    </row>
    <row r="23" spans="1:13" x14ac:dyDescent="0.25">
      <c r="A23" s="1" t="s">
        <v>87</v>
      </c>
      <c r="B23" s="1">
        <v>2.5000000000000001E-2</v>
      </c>
      <c r="C23" s="5">
        <f t="shared" si="0"/>
        <v>25.085000000000004</v>
      </c>
      <c r="F23" s="1">
        <v>0.109</v>
      </c>
      <c r="G23" s="5">
        <f t="shared" si="1"/>
        <v>109.37060000000001</v>
      </c>
      <c r="J23" s="1">
        <v>0.245</v>
      </c>
      <c r="K23" s="5">
        <f t="shared" si="2"/>
        <v>245.83300000000003</v>
      </c>
    </row>
    <row r="26" spans="1:13" x14ac:dyDescent="0.25">
      <c r="A26" s="17" t="s">
        <v>88</v>
      </c>
      <c r="C26" s="7">
        <f>SUM(C14:C23)/10</f>
        <v>39.523925999999996</v>
      </c>
      <c r="D26" s="1" t="s">
        <v>89</v>
      </c>
      <c r="G26" s="7">
        <f>SUM(G14:G23)/10</f>
        <v>108.86890000000001</v>
      </c>
      <c r="H26" s="1" t="s">
        <v>89</v>
      </c>
      <c r="K26" s="7">
        <f>SUM(K14:K23)/10</f>
        <v>237.10342</v>
      </c>
      <c r="L26" s="1" t="s">
        <v>89</v>
      </c>
    </row>
    <row r="27" spans="1:13" x14ac:dyDescent="0.25">
      <c r="A27" s="17" t="s">
        <v>96</v>
      </c>
      <c r="C27" s="7">
        <f>B10-C26</f>
        <v>-19.523925999999996</v>
      </c>
      <c r="D27" s="18">
        <v>0.2</v>
      </c>
      <c r="E27" s="1" t="s">
        <v>6</v>
      </c>
      <c r="G27" s="7">
        <f>F10-G26</f>
        <v>-8.8689000000000107</v>
      </c>
      <c r="H27" s="18">
        <v>0.8</v>
      </c>
      <c r="I27" s="1" t="s">
        <v>6</v>
      </c>
      <c r="K27" s="7">
        <f>J10-K26</f>
        <v>-37.10342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97.619629999999972</v>
      </c>
      <c r="D28" s="18">
        <v>1</v>
      </c>
      <c r="E28" s="1" t="s">
        <v>91</v>
      </c>
      <c r="G28" s="7">
        <f>ABS((F10-G26)/F10)*100</f>
        <v>8.8689000000000107</v>
      </c>
      <c r="H28" s="18">
        <v>0.8</v>
      </c>
      <c r="I28" s="1" t="s">
        <v>91</v>
      </c>
      <c r="K28" s="7">
        <f>ABS((J10-K26)/J10)*100</f>
        <v>18.55171</v>
      </c>
      <c r="L28" s="18">
        <v>0.8</v>
      </c>
      <c r="M28" s="1" t="s">
        <v>91</v>
      </c>
    </row>
    <row r="29" spans="1:13" x14ac:dyDescent="0.25">
      <c r="A29" s="17" t="s">
        <v>137</v>
      </c>
      <c r="C29" s="7">
        <f>STDEV(C14:C23)</f>
        <v>56.653054590163933</v>
      </c>
      <c r="D29" s="18">
        <v>0.1</v>
      </c>
      <c r="E29" s="1" t="s">
        <v>6</v>
      </c>
      <c r="G29" s="7">
        <f>STDEV(G14,G15,G16,G17,G18,G19,G20,G21,G22,G23)</f>
        <v>4.1573547414992982</v>
      </c>
      <c r="H29" s="18">
        <v>0.3</v>
      </c>
      <c r="I29" s="1" t="s">
        <v>6</v>
      </c>
      <c r="K29" s="7">
        <f>STDEV(K14,K15,K16,K17,K18,K19,K20,K21,K22,K23)</f>
        <v>13.84748551180161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143.33863136512284</v>
      </c>
      <c r="D30" s="18">
        <v>0.5</v>
      </c>
      <c r="E30" s="1" t="s">
        <v>91</v>
      </c>
      <c r="G30" s="10">
        <f>G29*100/G26</f>
        <v>3.8186798447484063</v>
      </c>
      <c r="H30" s="18">
        <v>3</v>
      </c>
      <c r="I30" s="1" t="s">
        <v>91</v>
      </c>
      <c r="K30" s="10">
        <f>K29*100/K26</f>
        <v>5.8402723637649805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zoomScaleNormal="100" workbookViewId="0">
      <selection activeCell="A29" sqref="A29"/>
    </sheetView>
  </sheetViews>
  <sheetFormatPr defaultColWidth="8.42578125" defaultRowHeight="15" x14ac:dyDescent="0.25"/>
  <cols>
    <col min="1" max="1" width="19" style="1" customWidth="1"/>
    <col min="2" max="3" width="11.5703125" style="1" customWidth="1"/>
    <col min="4" max="4" width="8.42578125" style="1"/>
    <col min="5" max="5" width="11.5703125" style="1" customWidth="1"/>
    <col min="6" max="6" width="10.7109375" style="1" customWidth="1"/>
    <col min="7" max="7" width="9.7109375" style="1" customWidth="1"/>
    <col min="8" max="9" width="8.42578125" style="1"/>
    <col min="10" max="10" width="19.5703125" style="1" customWidth="1"/>
    <col min="11" max="11" width="21.140625" style="1" customWidth="1"/>
    <col min="12" max="16380" width="8.42578125" style="1"/>
    <col min="16381" max="16384" width="11.5703125" style="1" customWidth="1"/>
  </cols>
  <sheetData>
    <row r="2" spans="1:12" x14ac:dyDescent="0.25">
      <c r="A2" s="2" t="s">
        <v>66</v>
      </c>
      <c r="B2" s="2" t="s">
        <v>138</v>
      </c>
      <c r="C2"/>
    </row>
    <row r="3" spans="1:12" x14ac:dyDescent="0.25">
      <c r="A3" s="2" t="s">
        <v>68</v>
      </c>
      <c r="B3" s="2" t="s">
        <v>139</v>
      </c>
      <c r="C3"/>
    </row>
    <row r="4" spans="1:12" x14ac:dyDescent="0.25">
      <c r="A4" s="2" t="s">
        <v>69</v>
      </c>
      <c r="B4" s="2" t="s">
        <v>18</v>
      </c>
      <c r="C4"/>
    </row>
    <row r="5" spans="1:12" x14ac:dyDescent="0.25">
      <c r="A5" s="2" t="s">
        <v>71</v>
      </c>
      <c r="B5" s="3">
        <v>45505</v>
      </c>
      <c r="C5" s="4"/>
    </row>
    <row r="6" spans="1:12" x14ac:dyDescent="0.25">
      <c r="A6" s="2" t="s">
        <v>72</v>
      </c>
      <c r="B6" s="2">
        <v>1.004</v>
      </c>
    </row>
    <row r="7" spans="1:12" x14ac:dyDescent="0.25">
      <c r="A7" s="2" t="s">
        <v>73</v>
      </c>
      <c r="B7" s="2">
        <v>5.9999999999999995E-4</v>
      </c>
    </row>
    <row r="8" spans="1:12" x14ac:dyDescent="0.25">
      <c r="A8"/>
      <c r="B8"/>
    </row>
    <row r="10" spans="1:12" ht="15" customHeight="1" x14ac:dyDescent="0.25">
      <c r="A10" s="1" t="s">
        <v>74</v>
      </c>
      <c r="B10" s="72">
        <v>1000</v>
      </c>
      <c r="C10" s="72"/>
      <c r="D10" s="72"/>
      <c r="F10" s="72">
        <v>500</v>
      </c>
      <c r="G10" s="72"/>
      <c r="H10" s="72"/>
      <c r="J10" s="72">
        <v>100</v>
      </c>
      <c r="K10" s="72"/>
      <c r="L10" s="72"/>
    </row>
    <row r="11" spans="1:12" ht="15" customHeight="1" x14ac:dyDescent="0.25"/>
    <row r="12" spans="1:12" ht="15" customHeight="1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3" spans="1:12" ht="15" customHeight="1" x14ac:dyDescent="0.25"/>
    <row r="14" spans="1:12" x14ac:dyDescent="0.25">
      <c r="A14" s="1" t="s">
        <v>78</v>
      </c>
      <c r="B14" s="1">
        <v>0.98660000000000003</v>
      </c>
      <c r="C14" s="5">
        <f t="shared" ref="C14:C23" si="0">(B14+B$7)*B$6*1000</f>
        <v>991.14880000000005</v>
      </c>
      <c r="D14" s="6"/>
      <c r="E14" s="6"/>
      <c r="F14" s="1">
        <v>0.50080000000000002</v>
      </c>
      <c r="G14" s="1">
        <f t="shared" ref="G14:G23" si="1">(F14+B$7)*B$6*1000</f>
        <v>503.40560000000011</v>
      </c>
      <c r="J14" s="1">
        <v>9.8699999999999996E-2</v>
      </c>
      <c r="K14" s="1">
        <f t="shared" ref="K14:K23" si="2">(J14+B$7)*B$6*1000</f>
        <v>99.697199999999995</v>
      </c>
    </row>
    <row r="15" spans="1:12" x14ac:dyDescent="0.25">
      <c r="A15" s="1" t="s">
        <v>79</v>
      </c>
      <c r="B15" s="1">
        <v>0.98850000000000005</v>
      </c>
      <c r="C15" s="5">
        <f t="shared" si="0"/>
        <v>993.05640000000005</v>
      </c>
      <c r="F15" s="1">
        <v>0.49149999999999999</v>
      </c>
      <c r="G15" s="1">
        <f t="shared" si="1"/>
        <v>494.06839999999994</v>
      </c>
      <c r="J15" s="1">
        <v>9.8599999999999993E-2</v>
      </c>
      <c r="K15" s="1">
        <f t="shared" si="2"/>
        <v>99.596800000000002</v>
      </c>
    </row>
    <row r="16" spans="1:12" x14ac:dyDescent="0.25">
      <c r="A16" s="1" t="s">
        <v>80</v>
      </c>
      <c r="B16" s="1">
        <v>0.98850000000000005</v>
      </c>
      <c r="C16" s="5">
        <f t="shared" si="0"/>
        <v>993.05640000000005</v>
      </c>
      <c r="F16" s="1">
        <v>0.49409999999999998</v>
      </c>
      <c r="G16" s="1">
        <f t="shared" si="1"/>
        <v>496.67879999999997</v>
      </c>
      <c r="J16" s="1">
        <v>9.9199999999999997E-2</v>
      </c>
      <c r="K16" s="1">
        <f t="shared" si="2"/>
        <v>100.1992</v>
      </c>
    </row>
    <row r="17" spans="1:12" x14ac:dyDescent="0.25">
      <c r="A17" s="1" t="s">
        <v>81</v>
      </c>
      <c r="B17" s="1">
        <v>0.99050000000000005</v>
      </c>
      <c r="C17" s="5">
        <f t="shared" si="0"/>
        <v>995.06440000000009</v>
      </c>
      <c r="F17" s="1">
        <v>0.4965</v>
      </c>
      <c r="G17" s="1">
        <f t="shared" si="1"/>
        <v>499.08839999999998</v>
      </c>
      <c r="J17" s="1">
        <v>9.98E-2</v>
      </c>
      <c r="K17" s="1">
        <f t="shared" si="2"/>
        <v>100.80160000000001</v>
      </c>
    </row>
    <row r="18" spans="1:12" x14ac:dyDescent="0.25">
      <c r="A18" s="1" t="s">
        <v>82</v>
      </c>
      <c r="B18" s="1">
        <v>0.98640000000000005</v>
      </c>
      <c r="C18" s="5">
        <f t="shared" si="0"/>
        <v>990.94800000000009</v>
      </c>
      <c r="F18" s="1">
        <v>0.49409999999999998</v>
      </c>
      <c r="G18" s="1">
        <f t="shared" si="1"/>
        <v>496.67879999999997</v>
      </c>
      <c r="J18" s="1">
        <v>9.9199999999999997E-2</v>
      </c>
      <c r="K18" s="1">
        <f t="shared" si="2"/>
        <v>100.1992</v>
      </c>
    </row>
    <row r="19" spans="1:12" x14ac:dyDescent="0.25">
      <c r="A19" s="1" t="s">
        <v>83</v>
      </c>
      <c r="B19" s="1">
        <v>0.99029999999999996</v>
      </c>
      <c r="C19" s="5">
        <f t="shared" si="0"/>
        <v>994.86359999999991</v>
      </c>
      <c r="D19" s="7"/>
      <c r="E19" s="7"/>
      <c r="F19" s="1">
        <v>0.49409999999999998</v>
      </c>
      <c r="G19" s="1">
        <f t="shared" si="1"/>
        <v>496.67879999999997</v>
      </c>
      <c r="J19" s="1">
        <v>9.9199999999999997E-2</v>
      </c>
      <c r="K19" s="1">
        <f t="shared" si="2"/>
        <v>100.1992</v>
      </c>
    </row>
    <row r="20" spans="1:12" x14ac:dyDescent="0.25">
      <c r="A20" s="1" t="s">
        <v>84</v>
      </c>
      <c r="B20" s="1">
        <v>0.98909999999999998</v>
      </c>
      <c r="C20" s="5">
        <f t="shared" si="0"/>
        <v>993.65880000000004</v>
      </c>
      <c r="F20" s="1">
        <v>0.4965</v>
      </c>
      <c r="G20" s="1">
        <f t="shared" si="1"/>
        <v>499.08839999999998</v>
      </c>
      <c r="J20" s="1">
        <v>9.8199999999999996E-2</v>
      </c>
      <c r="K20" s="1">
        <f t="shared" si="2"/>
        <v>99.1952</v>
      </c>
    </row>
    <row r="21" spans="1:12" x14ac:dyDescent="0.25">
      <c r="A21" s="1" t="s">
        <v>85</v>
      </c>
      <c r="B21" s="1">
        <v>0.98850000000000005</v>
      </c>
      <c r="C21" s="5">
        <f t="shared" si="0"/>
        <v>993.05640000000005</v>
      </c>
      <c r="F21" s="1">
        <v>0.49359999999999998</v>
      </c>
      <c r="G21" s="1">
        <f t="shared" si="1"/>
        <v>496.17679999999996</v>
      </c>
      <c r="J21" s="1">
        <v>9.9599999999999994E-2</v>
      </c>
      <c r="K21" s="1">
        <f t="shared" si="2"/>
        <v>100.60080000000001</v>
      </c>
    </row>
    <row r="22" spans="1:12" x14ac:dyDescent="0.25">
      <c r="A22" s="1" t="s">
        <v>86</v>
      </c>
      <c r="B22" s="1">
        <v>0.98629999999999995</v>
      </c>
      <c r="C22" s="5">
        <f t="shared" si="0"/>
        <v>990.84760000000006</v>
      </c>
      <c r="F22" s="1">
        <v>0.49480000000000002</v>
      </c>
      <c r="G22" s="1">
        <f t="shared" si="1"/>
        <v>497.38160000000005</v>
      </c>
      <c r="J22" s="1">
        <v>9.8900000000000002E-2</v>
      </c>
      <c r="K22" s="1">
        <f t="shared" si="2"/>
        <v>99.897999999999996</v>
      </c>
    </row>
    <row r="23" spans="1:12" x14ac:dyDescent="0.25">
      <c r="A23" s="1" t="s">
        <v>87</v>
      </c>
      <c r="B23" s="1">
        <v>0.98809999999999998</v>
      </c>
      <c r="C23" s="5">
        <f t="shared" si="0"/>
        <v>992.65480000000002</v>
      </c>
      <c r="F23" s="1">
        <v>0.49359999999999998</v>
      </c>
      <c r="G23" s="1">
        <f t="shared" si="1"/>
        <v>496.17679999999996</v>
      </c>
      <c r="J23" s="1">
        <v>9.7500000000000003E-2</v>
      </c>
      <c r="K23" s="1">
        <f t="shared" si="2"/>
        <v>98.492400000000004</v>
      </c>
    </row>
    <row r="24" spans="1:12" x14ac:dyDescent="0.25">
      <c r="C24" s="7"/>
    </row>
    <row r="26" spans="1:12" x14ac:dyDescent="0.25">
      <c r="A26" s="1" t="s">
        <v>88</v>
      </c>
      <c r="C26" s="7">
        <f>SUM(C14:C23)/10</f>
        <v>992.8355200000002</v>
      </c>
      <c r="E26"/>
      <c r="G26" s="7">
        <f>SUM(G14:G23)/10</f>
        <v>497.54224000000005</v>
      </c>
      <c r="K26" s="7">
        <f>SUM(K14:K23)/10</f>
        <v>99.887960000000007</v>
      </c>
    </row>
    <row r="27" spans="1:12" x14ac:dyDescent="0.25">
      <c r="A27" s="1" t="s">
        <v>96</v>
      </c>
      <c r="B27" s="8"/>
      <c r="C27" s="7">
        <f>1000-C26</f>
        <v>7.1644799999997986</v>
      </c>
      <c r="D27" s="9" t="s">
        <v>140</v>
      </c>
      <c r="E27"/>
      <c r="G27" s="7">
        <f>500-G26</f>
        <v>2.4577599999999507</v>
      </c>
      <c r="H27" s="9" t="s">
        <v>140</v>
      </c>
      <c r="K27" s="7">
        <f>100-K26</f>
        <v>0.11203999999999326</v>
      </c>
      <c r="L27" s="9" t="s">
        <v>140</v>
      </c>
    </row>
    <row r="28" spans="1:12" x14ac:dyDescent="0.25">
      <c r="A28" s="1" t="s">
        <v>92</v>
      </c>
      <c r="C28" s="7">
        <f>STDEV(C14,C15,C16,C17,C18,C19,C20,C21,C22,C23)</f>
        <v>1.5017549058795407</v>
      </c>
      <c r="D28" s="9" t="s">
        <v>140</v>
      </c>
      <c r="E28"/>
      <c r="G28" s="7">
        <f>STDEV(G14,G15,G16,G17,G18,G19,G20,G21,G22,G23)</f>
        <v>2.5214418323209422</v>
      </c>
      <c r="H28" s="9" t="s">
        <v>140</v>
      </c>
      <c r="K28" s="7">
        <f>STDEV(K14,K15,K16,K17,K18,K19,K20,K21,K22,K23)</f>
        <v>0.68168568710220301</v>
      </c>
      <c r="L28" s="9" t="s">
        <v>140</v>
      </c>
    </row>
    <row r="29" spans="1:12" x14ac:dyDescent="0.25">
      <c r="A29" s="1" t="s">
        <v>93</v>
      </c>
      <c r="C29" s="10">
        <f>C28*100/C26</f>
        <v>0.15125918398644123</v>
      </c>
      <c r="D29" s="9" t="s">
        <v>140</v>
      </c>
      <c r="E29"/>
      <c r="G29" s="10">
        <f>G28*100/G26</f>
        <v>0.50677945099112431</v>
      </c>
      <c r="H29" s="9" t="s">
        <v>140</v>
      </c>
      <c r="K29" s="1">
        <v>0.50680000000000003</v>
      </c>
      <c r="L29" s="9" t="s">
        <v>140</v>
      </c>
    </row>
    <row r="35" spans="1:1" x14ac:dyDescent="0.25">
      <c r="A35" s="7"/>
    </row>
    <row r="37" spans="1:1" x14ac:dyDescent="0.25">
      <c r="A37" s="7"/>
    </row>
    <row r="39" spans="1:1" x14ac:dyDescent="0.25">
      <c r="A39" s="7"/>
    </row>
    <row r="41" spans="1:1" x14ac:dyDescent="0.25">
      <c r="A41" s="7"/>
    </row>
  </sheetData>
  <mergeCells count="3">
    <mergeCell ref="B10:D10"/>
    <mergeCell ref="F10:H10"/>
    <mergeCell ref="J10:L10"/>
  </mergeCells>
  <pageMargins left="0.7" right="0.7" top="0.75" bottom="0.75" header="0.511811023622047" footer="0.511811023622047"/>
  <pageSetup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9" sqref="C29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134</v>
      </c>
      <c r="C2" s="1">
        <v>80817493</v>
      </c>
    </row>
    <row r="3" spans="1:12" x14ac:dyDescent="0.25">
      <c r="A3" s="2" t="s">
        <v>68</v>
      </c>
      <c r="B3" s="2" t="s">
        <v>141</v>
      </c>
    </row>
    <row r="4" spans="1:12" x14ac:dyDescent="0.25">
      <c r="A4" s="2" t="s">
        <v>69</v>
      </c>
      <c r="B4" s="13" t="s">
        <v>49</v>
      </c>
    </row>
    <row r="5" spans="1:12" x14ac:dyDescent="0.25">
      <c r="A5" s="2" t="s">
        <v>71</v>
      </c>
      <c r="B5" s="3">
        <v>45586</v>
      </c>
    </row>
    <row r="6" spans="1:12" x14ac:dyDescent="0.25">
      <c r="A6" s="2" t="s">
        <v>72</v>
      </c>
      <c r="B6" s="2">
        <v>1.0036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5</v>
      </c>
      <c r="C10" s="72"/>
      <c r="D10" s="72"/>
      <c r="F10" s="72">
        <v>25</v>
      </c>
      <c r="G10" s="72"/>
      <c r="H10" s="72"/>
      <c r="J10" s="72">
        <v>50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2.5000000000000001E-3</v>
      </c>
      <c r="C14" s="5">
        <f t="shared" ref="C14:C23" si="0">(B14+B$7)*B$6*1000</f>
        <v>2.5090000000000003</v>
      </c>
      <c r="F14" s="1">
        <v>2.47E-2</v>
      </c>
      <c r="G14" s="5">
        <f t="shared" ref="G14:G23" si="1">(F14+B$7)*B$6*1000</f>
        <v>24.788920000000001</v>
      </c>
      <c r="J14" s="1">
        <v>4.8300000000000003E-2</v>
      </c>
      <c r="K14" s="5">
        <f t="shared" ref="K14:K23" si="2">(J14+B$7)*B$6*1000</f>
        <v>48.473880000000001</v>
      </c>
    </row>
    <row r="15" spans="1:12" x14ac:dyDescent="0.25">
      <c r="A15" s="1" t="s">
        <v>79</v>
      </c>
      <c r="B15" s="1">
        <v>3.7000000000000002E-3</v>
      </c>
      <c r="C15" s="5">
        <f t="shared" si="0"/>
        <v>3.7133200000000004</v>
      </c>
      <c r="F15" s="1">
        <v>2.07E-2</v>
      </c>
      <c r="G15" s="5">
        <f t="shared" si="1"/>
        <v>20.774520000000003</v>
      </c>
      <c r="J15" s="1">
        <v>4.5900000000000003E-2</v>
      </c>
      <c r="K15" s="5">
        <f t="shared" si="2"/>
        <v>46.06524000000001</v>
      </c>
    </row>
    <row r="16" spans="1:12" x14ac:dyDescent="0.25">
      <c r="A16" s="1" t="s">
        <v>80</v>
      </c>
      <c r="B16" s="1">
        <v>3.7000000000000002E-3</v>
      </c>
      <c r="C16" s="5">
        <f t="shared" si="0"/>
        <v>3.7133200000000004</v>
      </c>
      <c r="F16" s="1">
        <v>2.3199999999999998E-2</v>
      </c>
      <c r="G16" s="5">
        <f t="shared" si="1"/>
        <v>23.283519999999999</v>
      </c>
      <c r="J16" s="1">
        <v>4.1500000000000002E-2</v>
      </c>
      <c r="K16" s="5">
        <f t="shared" si="2"/>
        <v>41.6494</v>
      </c>
    </row>
    <row r="17" spans="1:13" x14ac:dyDescent="0.25">
      <c r="A17" s="1" t="s">
        <v>81</v>
      </c>
      <c r="B17" s="1">
        <v>3.8E-3</v>
      </c>
      <c r="C17" s="5">
        <f t="shared" si="0"/>
        <v>3.8136800000000002</v>
      </c>
      <c r="F17" s="1">
        <v>2.4500000000000001E-2</v>
      </c>
      <c r="G17" s="5">
        <f t="shared" si="1"/>
        <v>24.588200000000001</v>
      </c>
      <c r="J17" s="1">
        <v>4.8099999999999997E-2</v>
      </c>
      <c r="K17" s="5">
        <f t="shared" si="2"/>
        <v>48.273160000000004</v>
      </c>
    </row>
    <row r="18" spans="1:13" x14ac:dyDescent="0.25">
      <c r="A18" s="1" t="s">
        <v>82</v>
      </c>
      <c r="B18" s="1">
        <v>2.7000000000000001E-3</v>
      </c>
      <c r="C18" s="5">
        <f t="shared" si="0"/>
        <v>2.7097199999999999</v>
      </c>
      <c r="F18" s="1">
        <v>2.1600000000000001E-2</v>
      </c>
      <c r="G18" s="5">
        <f t="shared" si="1"/>
        <v>21.677759999999999</v>
      </c>
      <c r="J18" s="1">
        <v>4.58E-2</v>
      </c>
      <c r="K18" s="5">
        <f t="shared" si="2"/>
        <v>45.964880000000001</v>
      </c>
    </row>
    <row r="19" spans="1:13" x14ac:dyDescent="0.25">
      <c r="A19" s="1" t="s">
        <v>83</v>
      </c>
      <c r="B19" s="1">
        <v>2.8E-3</v>
      </c>
      <c r="C19" s="5">
        <f t="shared" si="0"/>
        <v>2.8100800000000001</v>
      </c>
      <c r="F19" s="11">
        <v>2.07E-2</v>
      </c>
      <c r="G19" s="5">
        <f t="shared" si="1"/>
        <v>20.774520000000003</v>
      </c>
      <c r="J19" s="1">
        <v>4.2999999999999997E-2</v>
      </c>
      <c r="K19" s="5">
        <f t="shared" si="2"/>
        <v>43.154800000000002</v>
      </c>
    </row>
    <row r="20" spans="1:13" x14ac:dyDescent="0.25">
      <c r="A20" s="1" t="s">
        <v>84</v>
      </c>
      <c r="B20" s="1">
        <v>3.0999999999999999E-3</v>
      </c>
      <c r="C20" s="5">
        <f t="shared" si="0"/>
        <v>3.1111599999999999</v>
      </c>
      <c r="F20" s="1">
        <v>2.12E-2</v>
      </c>
      <c r="G20" s="5">
        <f t="shared" si="1"/>
        <v>21.276320000000002</v>
      </c>
      <c r="J20" s="1">
        <v>4.36E-2</v>
      </c>
      <c r="K20" s="5">
        <f t="shared" si="2"/>
        <v>43.756960000000007</v>
      </c>
    </row>
    <row r="21" spans="1:13" x14ac:dyDescent="0.25">
      <c r="A21" s="1" t="s">
        <v>85</v>
      </c>
      <c r="B21" s="1">
        <v>4.1000000000000003E-3</v>
      </c>
      <c r="C21" s="5">
        <f t="shared" si="0"/>
        <v>4.1147600000000004</v>
      </c>
      <c r="F21" s="1">
        <v>2.3800000000000002E-2</v>
      </c>
      <c r="G21" s="5">
        <f t="shared" si="1"/>
        <v>23.885680000000004</v>
      </c>
      <c r="J21" s="1">
        <v>4.4299999999999999E-2</v>
      </c>
      <c r="K21" s="5">
        <f t="shared" si="2"/>
        <v>44.459479999999999</v>
      </c>
    </row>
    <row r="22" spans="1:13" x14ac:dyDescent="0.25">
      <c r="A22" s="1" t="s">
        <v>86</v>
      </c>
      <c r="B22" s="1">
        <v>2.8999999999999998E-3</v>
      </c>
      <c r="C22" s="5">
        <f t="shared" si="0"/>
        <v>2.9104399999999999</v>
      </c>
      <c r="F22" s="1">
        <v>2.0899999999999998E-2</v>
      </c>
      <c r="G22" s="5">
        <f t="shared" si="1"/>
        <v>20.975239999999999</v>
      </c>
      <c r="J22" s="1">
        <v>4.4400000000000002E-2</v>
      </c>
      <c r="K22" s="5">
        <f t="shared" si="2"/>
        <v>44.559840000000001</v>
      </c>
    </row>
    <row r="23" spans="1:13" x14ac:dyDescent="0.25">
      <c r="A23" s="1" t="s">
        <v>87</v>
      </c>
      <c r="B23" s="1">
        <v>2E-3</v>
      </c>
      <c r="C23" s="5">
        <f t="shared" si="0"/>
        <v>2.0072000000000001</v>
      </c>
      <c r="F23" s="1">
        <v>2.0500000000000001E-2</v>
      </c>
      <c r="G23" s="5">
        <f t="shared" si="1"/>
        <v>20.573800000000002</v>
      </c>
      <c r="J23" s="1">
        <v>4.53E-2</v>
      </c>
      <c r="K23" s="5">
        <f t="shared" si="2"/>
        <v>45.463080000000005</v>
      </c>
    </row>
    <row r="26" spans="1:13" x14ac:dyDescent="0.25">
      <c r="A26" s="17" t="s">
        <v>88</v>
      </c>
      <c r="C26" s="7">
        <f>SUM(C14:C23)/10</f>
        <v>3.1412680000000002</v>
      </c>
      <c r="D26" s="1" t="s">
        <v>89</v>
      </c>
      <c r="G26" s="7">
        <f>SUM(G14:G23)/10</f>
        <v>22.259847999999998</v>
      </c>
      <c r="H26" s="1" t="s">
        <v>89</v>
      </c>
      <c r="K26" s="7">
        <f>SUM(K14:K23)/10</f>
        <v>45.182071999999998</v>
      </c>
      <c r="L26" s="1" t="s">
        <v>89</v>
      </c>
    </row>
    <row r="27" spans="1:13" x14ac:dyDescent="0.25">
      <c r="A27" s="17" t="s">
        <v>90</v>
      </c>
      <c r="C27" s="7">
        <f>B10-C26</f>
        <v>1.8587319999999998</v>
      </c>
      <c r="D27" s="18">
        <v>0.5</v>
      </c>
      <c r="E27" s="1" t="s">
        <v>6</v>
      </c>
      <c r="G27" s="7">
        <f>F10-G26</f>
        <v>2.7401520000000019</v>
      </c>
      <c r="H27" s="18">
        <v>0.5</v>
      </c>
      <c r="I27" s="1" t="s">
        <v>6</v>
      </c>
      <c r="K27" s="7">
        <f>J10-K26</f>
        <v>4.817928000000002</v>
      </c>
      <c r="L27" s="18">
        <v>0.5</v>
      </c>
      <c r="M27" s="1" t="s">
        <v>6</v>
      </c>
    </row>
    <row r="28" spans="1:13" x14ac:dyDescent="0.25">
      <c r="A28" s="17" t="s">
        <v>90</v>
      </c>
      <c r="C28" s="7">
        <f>ABS((B10-C26)/B10)*100</f>
        <v>37.174639999999997</v>
      </c>
      <c r="D28" s="18">
        <v>10</v>
      </c>
      <c r="E28" s="1" t="s">
        <v>91</v>
      </c>
      <c r="G28" s="7">
        <f>ABS((F10-G26)/F10)*100</f>
        <v>10.960608000000008</v>
      </c>
      <c r="H28" s="18">
        <v>2</v>
      </c>
      <c r="I28" s="1" t="s">
        <v>91</v>
      </c>
      <c r="K28" s="7">
        <f>ABS((J10-K26)/J10)*100</f>
        <v>9.635856000000004</v>
      </c>
      <c r="L28" s="18">
        <v>1</v>
      </c>
      <c r="M28" s="1" t="s">
        <v>91</v>
      </c>
    </row>
    <row r="29" spans="1:13" x14ac:dyDescent="0.25">
      <c r="A29" s="17" t="s">
        <v>92</v>
      </c>
      <c r="C29" s="7">
        <f>STDEV(C14:C23)</f>
        <v>0.67414899693036912</v>
      </c>
      <c r="D29" s="18">
        <v>0.2</v>
      </c>
      <c r="E29" s="1" t="s">
        <v>6</v>
      </c>
      <c r="G29" s="7">
        <f>STDEV(G14,G15,G16,G17,G18,G19,G20,G21,G22,G23)</f>
        <v>1.6905025599428509</v>
      </c>
      <c r="H29" s="18">
        <v>0.2</v>
      </c>
      <c r="I29" s="1" t="s">
        <v>6</v>
      </c>
      <c r="K29" s="7">
        <f>STDEV(K14,K15,K16,K17,K18,K19,K20,K21,K22,K23)</f>
        <v>2.1445648044445345</v>
      </c>
      <c r="L29" s="18">
        <v>0.2</v>
      </c>
      <c r="M29" s="1" t="s">
        <v>6</v>
      </c>
    </row>
    <row r="30" spans="1:13" x14ac:dyDescent="0.25">
      <c r="A30" s="17" t="s">
        <v>93</v>
      </c>
      <c r="C30" s="10">
        <f>C29*100/C26</f>
        <v>21.461046842560684</v>
      </c>
      <c r="D30" s="18">
        <v>4</v>
      </c>
      <c r="E30" s="1" t="s">
        <v>91</v>
      </c>
      <c r="G30" s="10">
        <f>G29*100/G26</f>
        <v>7.5944029803925481</v>
      </c>
      <c r="H30" s="18">
        <v>0.8</v>
      </c>
      <c r="I30" s="1" t="s">
        <v>91</v>
      </c>
      <c r="K30" s="10">
        <f>K29*100/K26</f>
        <v>4.7464950355630755</v>
      </c>
      <c r="L30" s="18">
        <v>0.4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5" workbookViewId="0">
      <selection activeCell="D4" sqref="D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101</v>
      </c>
    </row>
    <row r="3" spans="1:12" x14ac:dyDescent="0.25">
      <c r="A3" s="2" t="s">
        <v>68</v>
      </c>
      <c r="B3" s="2" t="s">
        <v>142</v>
      </c>
      <c r="D3" s="1" t="s">
        <v>143</v>
      </c>
    </row>
    <row r="4" spans="1:12" x14ac:dyDescent="0.25">
      <c r="A4" s="2" t="s">
        <v>69</v>
      </c>
      <c r="B4" s="13" t="s">
        <v>21</v>
      </c>
    </row>
    <row r="5" spans="1:12" x14ac:dyDescent="0.25">
      <c r="A5" s="2" t="s">
        <v>71</v>
      </c>
      <c r="B5" s="3">
        <v>45579</v>
      </c>
    </row>
    <row r="6" spans="1:12" x14ac:dyDescent="0.25">
      <c r="A6" s="2" t="s">
        <v>72</v>
      </c>
      <c r="B6" s="2">
        <v>1.0043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F12" s="1" t="s">
        <v>75</v>
      </c>
      <c r="G12" s="1" t="s">
        <v>76</v>
      </c>
      <c r="J12" s="1" t="s">
        <v>75</v>
      </c>
      <c r="K12" s="1" t="s">
        <v>76</v>
      </c>
    </row>
    <row r="14" spans="1:12" x14ac:dyDescent="0.25">
      <c r="A14" s="1" t="s">
        <v>78</v>
      </c>
      <c r="B14" s="1">
        <v>2.0199999999999999E-2</v>
      </c>
      <c r="C14" s="5">
        <f t="shared" ref="C14:C23" si="0">(B14+B$7)*B$6*1000</f>
        <v>20.286860000000001</v>
      </c>
      <c r="F14" s="1">
        <v>9.8599999999999993E-2</v>
      </c>
      <c r="G14" s="5">
        <f t="shared" ref="G14:G23" si="1">(F14+B$7)*B$6*1000</f>
        <v>99.02397999999998</v>
      </c>
      <c r="J14" s="1">
        <v>0.19489999999999999</v>
      </c>
      <c r="K14" s="5">
        <f t="shared" ref="K14:K23" si="2">(J14+B$7)*B$6*1000</f>
        <v>195.73806999999999</v>
      </c>
    </row>
    <row r="15" spans="1:12" x14ac:dyDescent="0.25">
      <c r="A15" s="1" t="s">
        <v>79</v>
      </c>
      <c r="B15" s="1">
        <v>1.9800000000000002E-2</v>
      </c>
      <c r="C15" s="5">
        <f t="shared" si="0"/>
        <v>19.885140000000003</v>
      </c>
      <c r="F15" s="1">
        <v>9.5600000000000004E-2</v>
      </c>
      <c r="G15" s="5">
        <f t="shared" si="1"/>
        <v>96.011079999999993</v>
      </c>
      <c r="J15" s="1">
        <v>0.19409999999999999</v>
      </c>
      <c r="K15" s="5">
        <f t="shared" si="2"/>
        <v>194.93463</v>
      </c>
    </row>
    <row r="16" spans="1:12" x14ac:dyDescent="0.25">
      <c r="A16" s="1" t="s">
        <v>80</v>
      </c>
      <c r="B16" s="1">
        <v>2.0799999999999999E-2</v>
      </c>
      <c r="C16" s="5">
        <f t="shared" si="0"/>
        <v>20.88944</v>
      </c>
      <c r="F16" s="1">
        <v>9.8100000000000007E-2</v>
      </c>
      <c r="G16" s="5">
        <f t="shared" si="1"/>
        <v>98.521830000000008</v>
      </c>
      <c r="J16" s="1">
        <v>0.19570000000000001</v>
      </c>
      <c r="K16" s="5">
        <f t="shared" si="2"/>
        <v>196.54151000000002</v>
      </c>
    </row>
    <row r="17" spans="1:13" x14ac:dyDescent="0.25">
      <c r="A17" s="1" t="s">
        <v>81</v>
      </c>
      <c r="B17" s="1">
        <v>2.0199999999999999E-2</v>
      </c>
      <c r="C17" s="5">
        <f t="shared" si="0"/>
        <v>20.286860000000001</v>
      </c>
      <c r="F17" s="1">
        <v>9.9099999999999994E-2</v>
      </c>
      <c r="G17" s="5">
        <f t="shared" si="1"/>
        <v>99.526129999999995</v>
      </c>
      <c r="J17" s="1">
        <v>0.19450000000000001</v>
      </c>
      <c r="K17" s="5">
        <f t="shared" si="2"/>
        <v>195.33634999999998</v>
      </c>
    </row>
    <row r="18" spans="1:13" x14ac:dyDescent="0.25">
      <c r="A18" s="1" t="s">
        <v>82</v>
      </c>
      <c r="B18" s="1">
        <v>2.01E-2</v>
      </c>
      <c r="C18" s="5">
        <f t="shared" si="0"/>
        <v>20.186429999999998</v>
      </c>
      <c r="F18" s="1">
        <v>0.09</v>
      </c>
      <c r="G18" s="5">
        <f t="shared" si="1"/>
        <v>90.387</v>
      </c>
      <c r="J18" s="1">
        <v>0.1951</v>
      </c>
      <c r="K18" s="5">
        <f t="shared" si="2"/>
        <v>195.93892999999997</v>
      </c>
    </row>
    <row r="19" spans="1:13" x14ac:dyDescent="0.25">
      <c r="A19" s="1" t="s">
        <v>83</v>
      </c>
      <c r="B19" s="1">
        <v>2.07E-2</v>
      </c>
      <c r="C19" s="5">
        <f t="shared" si="0"/>
        <v>20.789010000000001</v>
      </c>
      <c r="F19" s="11">
        <v>9.5399999999999999E-2</v>
      </c>
      <c r="G19" s="5">
        <f t="shared" si="1"/>
        <v>95.810220000000001</v>
      </c>
      <c r="J19" s="1">
        <v>0.1953</v>
      </c>
      <c r="K19" s="5">
        <f t="shared" si="2"/>
        <v>196.13979</v>
      </c>
    </row>
    <row r="20" spans="1:13" x14ac:dyDescent="0.25">
      <c r="A20" s="1" t="s">
        <v>84</v>
      </c>
      <c r="B20" s="1">
        <v>1.9800000000000002E-2</v>
      </c>
      <c r="C20" s="5">
        <f t="shared" si="0"/>
        <v>19.885140000000003</v>
      </c>
      <c r="F20" s="1">
        <v>9.5299999999999996E-2</v>
      </c>
      <c r="G20" s="5">
        <f t="shared" si="1"/>
        <v>95.709789999999984</v>
      </c>
      <c r="J20" s="1">
        <v>0.19570000000000001</v>
      </c>
      <c r="K20" s="5">
        <f t="shared" si="2"/>
        <v>196.54151000000002</v>
      </c>
    </row>
    <row r="21" spans="1:13" x14ac:dyDescent="0.25">
      <c r="A21" s="1" t="s">
        <v>85</v>
      </c>
      <c r="B21" s="1">
        <v>0.02</v>
      </c>
      <c r="C21" s="5">
        <f t="shared" si="0"/>
        <v>20.085999999999999</v>
      </c>
      <c r="F21" s="1">
        <v>9.4799999999999995E-2</v>
      </c>
      <c r="G21" s="5">
        <f t="shared" si="1"/>
        <v>95.207639999999998</v>
      </c>
      <c r="J21" s="1">
        <v>0.19589999999999999</v>
      </c>
      <c r="K21" s="5">
        <f t="shared" si="2"/>
        <v>196.74236999999997</v>
      </c>
    </row>
    <row r="22" spans="1:13" x14ac:dyDescent="0.25">
      <c r="A22" s="1" t="s">
        <v>86</v>
      </c>
      <c r="B22" s="1">
        <v>2.0299999999999999E-2</v>
      </c>
      <c r="C22" s="5">
        <f t="shared" si="0"/>
        <v>20.38729</v>
      </c>
      <c r="F22" s="1">
        <v>9.9500000000000005E-2</v>
      </c>
      <c r="G22" s="5">
        <f t="shared" si="1"/>
        <v>99.927849999999992</v>
      </c>
      <c r="J22" s="1">
        <v>0.19600000000000001</v>
      </c>
      <c r="K22" s="5">
        <f t="shared" si="2"/>
        <v>196.84280000000001</v>
      </c>
    </row>
    <row r="23" spans="1:13" x14ac:dyDescent="0.25">
      <c r="A23" s="1" t="s">
        <v>87</v>
      </c>
      <c r="B23" s="1">
        <v>2.0199999999999999E-2</v>
      </c>
      <c r="C23" s="5">
        <f t="shared" si="0"/>
        <v>20.286860000000001</v>
      </c>
      <c r="F23" s="1">
        <v>9.9199999999999997E-2</v>
      </c>
      <c r="G23" s="5">
        <f t="shared" si="1"/>
        <v>99.626559999999984</v>
      </c>
      <c r="J23" s="1">
        <v>0.1943</v>
      </c>
      <c r="K23" s="5">
        <f t="shared" si="2"/>
        <v>195.13549</v>
      </c>
    </row>
    <row r="26" spans="1:13" x14ac:dyDescent="0.25">
      <c r="A26" s="17" t="s">
        <v>88</v>
      </c>
      <c r="C26" s="7">
        <f>SUM(C14:C23)/10</f>
        <v>20.296903000000004</v>
      </c>
      <c r="D26" s="1" t="s">
        <v>89</v>
      </c>
      <c r="G26" s="7">
        <f>SUM(G14:G23)/10</f>
        <v>96.975207999999995</v>
      </c>
      <c r="H26" s="1" t="s">
        <v>89</v>
      </c>
      <c r="K26" s="7">
        <f>SUM(K14:K23)/10</f>
        <v>195.98914500000001</v>
      </c>
      <c r="L26" s="1" t="s">
        <v>89</v>
      </c>
    </row>
    <row r="27" spans="1:13" x14ac:dyDescent="0.25">
      <c r="A27" s="17" t="s">
        <v>96</v>
      </c>
      <c r="C27" s="7">
        <f>B10-C26</f>
        <v>-0.29690300000000391</v>
      </c>
      <c r="D27" s="18">
        <v>0.2</v>
      </c>
      <c r="E27" s="1" t="s">
        <v>6</v>
      </c>
      <c r="G27" s="7">
        <f>F10-G26</f>
        <v>3.024792000000005</v>
      </c>
      <c r="H27" s="18">
        <v>0.8</v>
      </c>
      <c r="I27" s="1" t="s">
        <v>6</v>
      </c>
      <c r="K27" s="7">
        <f>J10-K26</f>
        <v>4.0108549999999923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1.4845150000000196</v>
      </c>
      <c r="D28" s="18">
        <v>1</v>
      </c>
      <c r="E28" s="1" t="s">
        <v>91</v>
      </c>
      <c r="G28" s="7">
        <f>ABS((F10-G26)/F10)*100</f>
        <v>3.024792000000005</v>
      </c>
      <c r="H28" s="18">
        <v>0.8</v>
      </c>
      <c r="I28" s="1" t="s">
        <v>91</v>
      </c>
      <c r="K28" s="7">
        <f>ABS((J10-K26)/J10)*100</f>
        <v>2.0054274999999961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STDEV(C14,C15,C16,C17,C18,C19,C20,C21,C22,C23)</f>
        <v>0.33292035861281982</v>
      </c>
      <c r="D29" s="18">
        <v>0.1</v>
      </c>
      <c r="E29" s="1" t="s">
        <v>6</v>
      </c>
      <c r="G29" s="7">
        <f>STDEV(G14,G15,G16,G17,G18,G19,G20,G21,G22,G23)</f>
        <v>2.9676267251451183</v>
      </c>
      <c r="H29" s="18">
        <v>0.3</v>
      </c>
      <c r="I29" s="1" t="s">
        <v>6</v>
      </c>
      <c r="K29" s="7">
        <f>STDEV(K14,K15,K16,K17,K18,K19,K20,K21,K22,K23)</f>
        <v>0.68810634838987494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1.6402520059972683</v>
      </c>
      <c r="D30" s="18">
        <v>0.5</v>
      </c>
      <c r="E30" s="1" t="s">
        <v>91</v>
      </c>
      <c r="G30" s="10">
        <f>G29*100/G26</f>
        <v>3.0601911419928265</v>
      </c>
      <c r="H30" s="18">
        <v>0.3</v>
      </c>
      <c r="I30" s="1" t="s">
        <v>91</v>
      </c>
      <c r="K30" s="10">
        <f>K29*100/K26</f>
        <v>0.35109411206925512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D4" sqref="D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144</v>
      </c>
    </row>
    <row r="3" spans="1:12" x14ac:dyDescent="0.25">
      <c r="A3" s="2" t="s">
        <v>68</v>
      </c>
      <c r="B3" s="2" t="s">
        <v>142</v>
      </c>
    </row>
    <row r="4" spans="1:12" x14ac:dyDescent="0.25">
      <c r="A4" s="2" t="s">
        <v>69</v>
      </c>
      <c r="B4" s="2" t="s">
        <v>21</v>
      </c>
      <c r="D4" s="23" t="s">
        <v>70</v>
      </c>
    </row>
    <row r="5" spans="1:12" x14ac:dyDescent="0.25">
      <c r="A5" s="2" t="s">
        <v>71</v>
      </c>
      <c r="B5" s="3">
        <v>45505</v>
      </c>
    </row>
    <row r="6" spans="1:12" x14ac:dyDescent="0.25">
      <c r="A6" s="2" t="s">
        <v>72</v>
      </c>
      <c r="B6" s="2">
        <v>1.004</v>
      </c>
    </row>
    <row r="7" spans="1:12" x14ac:dyDescent="0.25">
      <c r="A7" s="2" t="s">
        <v>73</v>
      </c>
      <c r="B7" s="2">
        <v>5.9999999999999995E-4</v>
      </c>
    </row>
    <row r="10" spans="1:12" x14ac:dyDescent="0.25">
      <c r="A10" s="1" t="s">
        <v>74</v>
      </c>
      <c r="B10" s="72">
        <v>200</v>
      </c>
      <c r="C10" s="72"/>
      <c r="D10" s="72"/>
      <c r="F10" s="72">
        <v>100</v>
      </c>
      <c r="G10" s="72"/>
      <c r="H10" s="72"/>
      <c r="J10" s="72">
        <v>20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0.20630000000000001</v>
      </c>
      <c r="C14" s="5">
        <f t="shared" ref="C14:C23" si="0">(B14+B$7)*B$6*1000</f>
        <v>207.72760000000002</v>
      </c>
      <c r="F14" s="1">
        <v>0.10009999999999999</v>
      </c>
      <c r="G14" s="5">
        <f t="shared" ref="G14:G23" si="1">(F14+B$7)*B$6*1000</f>
        <v>101.10279999999999</v>
      </c>
      <c r="J14" s="1">
        <v>2.0299999999999999E-2</v>
      </c>
      <c r="K14" s="5">
        <f t="shared" ref="K14:K23" si="2">(J14+B$7)*B$6*1000</f>
        <v>20.983599999999999</v>
      </c>
    </row>
    <row r="15" spans="1:12" x14ac:dyDescent="0.25">
      <c r="A15" s="1" t="s">
        <v>79</v>
      </c>
      <c r="B15" s="1">
        <v>0.2041</v>
      </c>
      <c r="C15" s="5">
        <f t="shared" si="0"/>
        <v>205.5188</v>
      </c>
      <c r="F15" s="1">
        <v>9.9099999999999994E-2</v>
      </c>
      <c r="G15" s="5">
        <f t="shared" si="1"/>
        <v>100.0988</v>
      </c>
      <c r="J15" s="1">
        <v>2.0500000000000001E-2</v>
      </c>
      <c r="K15" s="5">
        <f t="shared" si="2"/>
        <v>21.1844</v>
      </c>
    </row>
    <row r="16" spans="1:12" x14ac:dyDescent="0.25">
      <c r="A16" s="1" t="s">
        <v>80</v>
      </c>
      <c r="B16" s="1">
        <v>0.20039999999999999</v>
      </c>
      <c r="C16" s="5">
        <f t="shared" si="0"/>
        <v>201.80399999999997</v>
      </c>
      <c r="F16" s="1">
        <v>9.9500000000000005E-2</v>
      </c>
      <c r="G16" s="5">
        <f t="shared" si="1"/>
        <v>100.5004</v>
      </c>
      <c r="J16" s="1">
        <v>2.01E-2</v>
      </c>
      <c r="K16" s="5">
        <f t="shared" si="2"/>
        <v>20.782800000000002</v>
      </c>
    </row>
    <row r="17" spans="1:12" x14ac:dyDescent="0.25">
      <c r="A17" s="1" t="s">
        <v>81</v>
      </c>
      <c r="B17" s="1">
        <v>0.2064</v>
      </c>
      <c r="C17" s="5">
        <f t="shared" si="0"/>
        <v>207.82799999999997</v>
      </c>
      <c r="F17" s="1">
        <v>9.98E-2</v>
      </c>
      <c r="G17" s="5">
        <f t="shared" si="1"/>
        <v>100.80160000000001</v>
      </c>
      <c r="J17" s="1">
        <v>2.0299999999999999E-2</v>
      </c>
      <c r="K17" s="5">
        <f t="shared" si="2"/>
        <v>20.983599999999999</v>
      </c>
    </row>
    <row r="18" spans="1:12" x14ac:dyDescent="0.25">
      <c r="A18" s="1" t="s">
        <v>82</v>
      </c>
      <c r="B18" s="1">
        <v>0.20669999999999999</v>
      </c>
      <c r="C18" s="5">
        <f t="shared" si="0"/>
        <v>208.1292</v>
      </c>
      <c r="F18" s="1">
        <v>9.9299999999999999E-2</v>
      </c>
      <c r="G18" s="5">
        <f t="shared" si="1"/>
        <v>100.2996</v>
      </c>
      <c r="J18" s="1">
        <v>2.24E-2</v>
      </c>
      <c r="K18" s="5">
        <f t="shared" si="2"/>
        <v>23.092000000000002</v>
      </c>
    </row>
    <row r="19" spans="1:12" x14ac:dyDescent="0.25">
      <c r="A19" s="1" t="s">
        <v>83</v>
      </c>
      <c r="B19" s="1">
        <v>0.2041</v>
      </c>
      <c r="C19" s="5">
        <f t="shared" si="0"/>
        <v>205.5188</v>
      </c>
      <c r="F19" s="11">
        <v>9.9199999999999997E-2</v>
      </c>
      <c r="G19" s="5">
        <f t="shared" si="1"/>
        <v>100.1992</v>
      </c>
      <c r="J19" s="1">
        <v>2.3900000000000001E-2</v>
      </c>
      <c r="K19" s="5">
        <f t="shared" si="2"/>
        <v>24.598000000000003</v>
      </c>
    </row>
    <row r="20" spans="1:12" x14ac:dyDescent="0.25">
      <c r="A20" s="1" t="s">
        <v>84</v>
      </c>
      <c r="B20" s="1">
        <v>0.20530000000000001</v>
      </c>
      <c r="C20" s="5">
        <f t="shared" si="0"/>
        <v>206.7236</v>
      </c>
      <c r="F20" s="1">
        <v>0.1002</v>
      </c>
      <c r="G20" s="5">
        <f t="shared" si="1"/>
        <v>101.20320000000001</v>
      </c>
      <c r="J20" s="1">
        <v>2.01E-2</v>
      </c>
      <c r="K20" s="5">
        <f t="shared" si="2"/>
        <v>20.782800000000002</v>
      </c>
    </row>
    <row r="21" spans="1:12" x14ac:dyDescent="0.25">
      <c r="A21" s="1" t="s">
        <v>85</v>
      </c>
      <c r="B21" s="1">
        <v>0.20119999999999999</v>
      </c>
      <c r="C21" s="5">
        <f t="shared" si="0"/>
        <v>202.60719999999998</v>
      </c>
      <c r="F21" s="1">
        <v>9.9599999999999994E-2</v>
      </c>
      <c r="G21" s="5">
        <f t="shared" si="1"/>
        <v>100.60080000000001</v>
      </c>
      <c r="J21" s="1">
        <v>2.01E-2</v>
      </c>
      <c r="K21" s="5">
        <f t="shared" si="2"/>
        <v>20.782800000000002</v>
      </c>
    </row>
    <row r="22" spans="1:12" x14ac:dyDescent="0.25">
      <c r="A22" s="1" t="s">
        <v>86</v>
      </c>
      <c r="B22" s="1">
        <v>0.20660000000000001</v>
      </c>
      <c r="C22" s="5">
        <f t="shared" si="0"/>
        <v>208.02879999999999</v>
      </c>
      <c r="F22" s="1">
        <v>0.10009999999999999</v>
      </c>
      <c r="G22" s="5">
        <f t="shared" si="1"/>
        <v>101.10279999999999</v>
      </c>
      <c r="J22" s="1">
        <v>2.0299999999999999E-2</v>
      </c>
      <c r="K22" s="5">
        <f t="shared" si="2"/>
        <v>20.983599999999999</v>
      </c>
    </row>
    <row r="23" spans="1:12" x14ac:dyDescent="0.25">
      <c r="A23" s="1" t="s">
        <v>87</v>
      </c>
      <c r="B23" s="1">
        <v>0.2051</v>
      </c>
      <c r="C23" s="5">
        <f t="shared" si="0"/>
        <v>206.52280000000002</v>
      </c>
      <c r="F23" s="1">
        <v>0.1004</v>
      </c>
      <c r="G23" s="5">
        <f t="shared" si="1"/>
        <v>101.40400000000001</v>
      </c>
      <c r="J23" s="1">
        <v>2.2100000000000002E-2</v>
      </c>
      <c r="K23" s="5">
        <f t="shared" si="2"/>
        <v>22.790800000000001</v>
      </c>
    </row>
    <row r="26" spans="1:12" x14ac:dyDescent="0.25">
      <c r="A26" s="1" t="s">
        <v>88</v>
      </c>
      <c r="C26" s="7">
        <f>SUM(C14:C23)/10</f>
        <v>206.04088000000002</v>
      </c>
      <c r="G26" s="7">
        <f>SUM(G14:G23)/10</f>
        <v>100.73132000000001</v>
      </c>
      <c r="K26" s="7">
        <f>SUM(K14:K23)/10</f>
        <v>21.696440000000003</v>
      </c>
    </row>
    <row r="27" spans="1:12" x14ac:dyDescent="0.25">
      <c r="A27" s="1" t="s">
        <v>96</v>
      </c>
      <c r="C27" s="7">
        <f>200-C26</f>
        <v>-6.0408800000000156</v>
      </c>
      <c r="D27" s="12" t="s">
        <v>97</v>
      </c>
      <c r="G27" s="7">
        <f>100-G26</f>
        <v>-0.73132000000001085</v>
      </c>
      <c r="H27" s="9" t="s">
        <v>140</v>
      </c>
      <c r="K27" s="7">
        <f>20-K26</f>
        <v>-1.6964400000000026</v>
      </c>
      <c r="L27" s="12" t="s">
        <v>97</v>
      </c>
    </row>
    <row r="28" spans="1:12" x14ac:dyDescent="0.25">
      <c r="A28" s="1" t="s">
        <v>92</v>
      </c>
      <c r="C28" s="7">
        <f>STDEV(C14,C15,C16,C17,C18,C19,C20,C21,C22,C23)</f>
        <v>2.2444134996326706</v>
      </c>
      <c r="D28" s="12" t="s">
        <v>97</v>
      </c>
      <c r="G28" s="7">
        <f>STDEV(G14,G15,G16,G17,G18,G19,G20,G21,G22,G23)</f>
        <v>0.458993838738605</v>
      </c>
      <c r="H28" s="9" t="s">
        <v>140</v>
      </c>
      <c r="K28" s="7">
        <f>STDEV(K14,K15,K16,K17,K18,K19,K20,K21,K22,K23)</f>
        <v>1.3272814180371353</v>
      </c>
      <c r="L28" s="12" t="s">
        <v>97</v>
      </c>
    </row>
    <row r="29" spans="1:12" x14ac:dyDescent="0.25">
      <c r="A29" s="1" t="s">
        <v>93</v>
      </c>
      <c r="C29" s="10">
        <f>C28*100/C26</f>
        <v>1.0893049474612368</v>
      </c>
      <c r="D29" s="12" t="s">
        <v>97</v>
      </c>
      <c r="G29" s="10">
        <f>G28*100/G26</f>
        <v>0.45566149509269305</v>
      </c>
      <c r="H29" s="9" t="s">
        <v>140</v>
      </c>
      <c r="K29" s="10">
        <f>K28*100/K26</f>
        <v>6.1175078401670282</v>
      </c>
      <c r="L29" s="12" t="s">
        <v>97</v>
      </c>
    </row>
  </sheetData>
  <mergeCells count="3">
    <mergeCell ref="B10:D10"/>
    <mergeCell ref="F10:H10"/>
    <mergeCell ref="J10:L1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Roman,Κανονικά"&amp;12&amp;Kffffff&amp;A</oddHeader>
    <oddFooter>&amp;C&amp;"Times New Roman,Κανονικά"&amp;12&amp;KffffffΣελίδα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4" sqref="D4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58</v>
      </c>
    </row>
    <row r="3" spans="1:4" x14ac:dyDescent="0.25">
      <c r="A3" s="2" t="s">
        <v>68</v>
      </c>
      <c r="B3" s="2" t="s">
        <v>145</v>
      </c>
    </row>
    <row r="4" spans="1:4" x14ac:dyDescent="0.25">
      <c r="A4" s="2" t="s">
        <v>69</v>
      </c>
      <c r="B4" s="2">
        <v>50</v>
      </c>
      <c r="D4" s="21"/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50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0.05</v>
      </c>
      <c r="C14" s="5">
        <f>(B14+B$7)*B$6*1000</f>
        <v>50.170000000000009</v>
      </c>
    </row>
    <row r="15" spans="1:4" x14ac:dyDescent="0.25">
      <c r="A15" s="1" t="s">
        <v>79</v>
      </c>
      <c r="B15" s="1">
        <v>4.9000000000000002E-2</v>
      </c>
      <c r="C15" s="5">
        <f t="shared" ref="C15:C23" si="0">(B15+B$7)*B$6*1000</f>
        <v>49.166600000000003</v>
      </c>
    </row>
    <row r="16" spans="1:4" x14ac:dyDescent="0.25">
      <c r="A16" s="1" t="s">
        <v>80</v>
      </c>
      <c r="B16" s="1">
        <v>0.05</v>
      </c>
      <c r="C16" s="5">
        <f t="shared" si="0"/>
        <v>50.170000000000009</v>
      </c>
    </row>
    <row r="17" spans="1:5" x14ac:dyDescent="0.25">
      <c r="A17" s="1" t="s">
        <v>81</v>
      </c>
      <c r="B17" s="1">
        <v>5.0999999999999997E-2</v>
      </c>
      <c r="C17" s="5">
        <f t="shared" si="0"/>
        <v>51.173400000000001</v>
      </c>
    </row>
    <row r="18" spans="1:5" x14ac:dyDescent="0.25">
      <c r="A18" s="1" t="s">
        <v>82</v>
      </c>
      <c r="B18" s="1">
        <v>4.8000000000000001E-2</v>
      </c>
      <c r="C18" s="5">
        <f t="shared" si="0"/>
        <v>48.163200000000003</v>
      </c>
    </row>
    <row r="19" spans="1:5" x14ac:dyDescent="0.25">
      <c r="A19" s="1" t="s">
        <v>83</v>
      </c>
      <c r="B19" s="1">
        <v>4.9000000000000002E-2</v>
      </c>
      <c r="C19" s="5">
        <f t="shared" si="0"/>
        <v>49.166600000000003</v>
      </c>
    </row>
    <row r="20" spans="1:5" x14ac:dyDescent="0.25">
      <c r="A20" s="1" t="s">
        <v>84</v>
      </c>
      <c r="B20" s="1">
        <v>0.05</v>
      </c>
      <c r="C20" s="5">
        <f t="shared" si="0"/>
        <v>50.170000000000009</v>
      </c>
    </row>
    <row r="21" spans="1:5" x14ac:dyDescent="0.25">
      <c r="A21" s="1" t="s">
        <v>85</v>
      </c>
      <c r="B21" s="1">
        <v>5.0999999999999997E-2</v>
      </c>
      <c r="C21" s="5">
        <f t="shared" si="0"/>
        <v>51.173400000000001</v>
      </c>
    </row>
    <row r="22" spans="1:5" x14ac:dyDescent="0.25">
      <c r="A22" s="1" t="s">
        <v>86</v>
      </c>
      <c r="B22" s="1">
        <v>5.1999999999999998E-2</v>
      </c>
      <c r="C22" s="5">
        <f t="shared" si="0"/>
        <v>52.1768</v>
      </c>
    </row>
    <row r="23" spans="1:5" x14ac:dyDescent="0.25">
      <c r="A23" s="1" t="s">
        <v>87</v>
      </c>
      <c r="B23" s="1">
        <v>4.9000000000000002E-2</v>
      </c>
      <c r="C23" s="5">
        <f t="shared" si="0"/>
        <v>49.166600000000003</v>
      </c>
    </row>
    <row r="26" spans="1:5" x14ac:dyDescent="0.25">
      <c r="A26" s="17" t="s">
        <v>88</v>
      </c>
      <c r="C26" s="7">
        <f>AVERAGE(C14:C23)</f>
        <v>50.069660000000013</v>
      </c>
      <c r="D26" s="1" t="s">
        <v>89</v>
      </c>
    </row>
    <row r="27" spans="1:5" x14ac:dyDescent="0.25">
      <c r="A27" s="17" t="s">
        <v>96</v>
      </c>
      <c r="C27" s="7">
        <f>B10-C26</f>
        <v>-6.9660000000013156E-2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0.13932000000002631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1.2012895443369727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2.3992364724205681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6" workbookViewId="0">
      <selection activeCell="B24" sqref="B24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146</v>
      </c>
    </row>
    <row r="3" spans="1:4" x14ac:dyDescent="0.25">
      <c r="A3" s="2" t="s">
        <v>68</v>
      </c>
      <c r="B3" s="2" t="s">
        <v>147</v>
      </c>
    </row>
    <row r="4" spans="1:4" x14ac:dyDescent="0.25">
      <c r="A4" s="2" t="s">
        <v>69</v>
      </c>
      <c r="B4" s="2">
        <v>10</v>
      </c>
      <c r="D4" s="21" t="s">
        <v>70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1.4999999999999999E-2</v>
      </c>
      <c r="C14" s="5">
        <f>(B14+B$7)*B$6*1000</f>
        <v>15.051</v>
      </c>
    </row>
    <row r="15" spans="1:4" x14ac:dyDescent="0.25">
      <c r="A15" s="1" t="s">
        <v>79</v>
      </c>
      <c r="B15" s="1">
        <v>1.4E-2</v>
      </c>
      <c r="C15" s="5">
        <f t="shared" ref="C15:C23" si="0">(B15+B$7)*B$6*1000</f>
        <v>14.047600000000003</v>
      </c>
    </row>
    <row r="16" spans="1:4" x14ac:dyDescent="0.25">
      <c r="A16" s="1" t="s">
        <v>80</v>
      </c>
      <c r="B16" s="1">
        <v>1.2999999999999999E-2</v>
      </c>
      <c r="C16" s="5">
        <f t="shared" si="0"/>
        <v>13.0442</v>
      </c>
    </row>
    <row r="17" spans="1:5" x14ac:dyDescent="0.25">
      <c r="A17" s="1" t="s">
        <v>81</v>
      </c>
      <c r="B17" s="1">
        <v>1.2E-2</v>
      </c>
      <c r="C17" s="5">
        <f t="shared" si="0"/>
        <v>12.040800000000001</v>
      </c>
    </row>
    <row r="18" spans="1:5" x14ac:dyDescent="0.25">
      <c r="A18" s="1" t="s">
        <v>82</v>
      </c>
      <c r="B18" s="1">
        <v>1.6E-2</v>
      </c>
      <c r="C18" s="5">
        <f t="shared" si="0"/>
        <v>16.054400000000001</v>
      </c>
    </row>
    <row r="19" spans="1:5" x14ac:dyDescent="0.25">
      <c r="A19" s="1" t="s">
        <v>83</v>
      </c>
      <c r="B19" s="1">
        <v>1.7000000000000001E-2</v>
      </c>
      <c r="C19" s="5">
        <f t="shared" si="0"/>
        <v>17.0578</v>
      </c>
    </row>
    <row r="20" spans="1:5" x14ac:dyDescent="0.25">
      <c r="A20" s="1" t="s">
        <v>84</v>
      </c>
      <c r="B20" s="1">
        <v>1.4999999999999999E-2</v>
      </c>
      <c r="C20" s="5">
        <f t="shared" si="0"/>
        <v>15.051</v>
      </c>
    </row>
    <row r="21" spans="1:5" x14ac:dyDescent="0.25">
      <c r="A21" s="1" t="s">
        <v>85</v>
      </c>
      <c r="B21" s="1">
        <v>1.4E-2</v>
      </c>
      <c r="C21" s="5">
        <f t="shared" si="0"/>
        <v>14.047600000000003</v>
      </c>
    </row>
    <row r="22" spans="1:5" x14ac:dyDescent="0.25">
      <c r="A22" s="1" t="s">
        <v>86</v>
      </c>
      <c r="B22" s="1">
        <v>1.2999999999999999E-2</v>
      </c>
      <c r="C22" s="5">
        <f t="shared" si="0"/>
        <v>13.0442</v>
      </c>
    </row>
    <row r="23" spans="1:5" x14ac:dyDescent="0.25">
      <c r="A23" s="1" t="s">
        <v>87</v>
      </c>
      <c r="B23" s="1">
        <v>1.2E-2</v>
      </c>
      <c r="C23" s="5">
        <f t="shared" si="0"/>
        <v>12.040800000000001</v>
      </c>
    </row>
    <row r="26" spans="1:5" x14ac:dyDescent="0.25">
      <c r="A26" s="17" t="s">
        <v>88</v>
      </c>
      <c r="C26" s="7">
        <f>AVERAGE(C14:C23)</f>
        <v>14.14794</v>
      </c>
      <c r="D26" s="1" t="s">
        <v>89</v>
      </c>
    </row>
    <row r="27" spans="1:5" x14ac:dyDescent="0.25">
      <c r="A27" s="17" t="s">
        <v>96</v>
      </c>
      <c r="C27" s="7">
        <f>B10-C26</f>
        <v>-4.1479400000000002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41.479399999999998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1.6689853152939065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11.79666661926688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6" workbookViewId="0">
      <selection activeCell="D27" sqref="D27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148</v>
      </c>
    </row>
    <row r="4" spans="1:4" x14ac:dyDescent="0.25">
      <c r="A4" s="2" t="s">
        <v>69</v>
      </c>
      <c r="B4" s="2">
        <v>1000</v>
      </c>
    </row>
    <row r="5" spans="1:4" x14ac:dyDescent="0.25">
      <c r="A5" s="2" t="s">
        <v>71</v>
      </c>
      <c r="B5" s="3">
        <v>45621</v>
      </c>
    </row>
    <row r="6" spans="1:4" x14ac:dyDescent="0.25">
      <c r="A6" s="2" t="s">
        <v>72</v>
      </c>
      <c r="B6" s="2">
        <v>1.0036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22">
        <v>1.0109999999999999</v>
      </c>
      <c r="C14" s="5">
        <f>(B14+B$7)*B$6*1000</f>
        <v>1014.6396</v>
      </c>
    </row>
    <row r="15" spans="1:4" x14ac:dyDescent="0.25">
      <c r="A15" s="1" t="s">
        <v>79</v>
      </c>
      <c r="B15" s="22">
        <v>0.99990000000000001</v>
      </c>
      <c r="C15" s="5">
        <f t="shared" ref="C15:C23" si="0">(B15+B$7)*B$6*1000</f>
        <v>1003.49964</v>
      </c>
    </row>
    <row r="16" spans="1:4" x14ac:dyDescent="0.25">
      <c r="A16" s="1" t="s">
        <v>80</v>
      </c>
      <c r="B16" s="22">
        <v>1.0029999999999999</v>
      </c>
      <c r="C16" s="5">
        <f t="shared" si="0"/>
        <v>1006.6108</v>
      </c>
    </row>
    <row r="17" spans="1:5" x14ac:dyDescent="0.25">
      <c r="A17" s="1" t="s">
        <v>81</v>
      </c>
      <c r="B17" s="22">
        <v>1.008</v>
      </c>
      <c r="C17" s="5">
        <f t="shared" si="0"/>
        <v>1011.6288</v>
      </c>
    </row>
    <row r="18" spans="1:5" x14ac:dyDescent="0.25">
      <c r="A18" s="1" t="s">
        <v>82</v>
      </c>
      <c r="B18" s="22">
        <v>0.995</v>
      </c>
      <c r="C18" s="5">
        <f t="shared" si="0"/>
        <v>998.58200000000011</v>
      </c>
    </row>
    <row r="19" spans="1:5" x14ac:dyDescent="0.25">
      <c r="A19" s="1" t="s">
        <v>83</v>
      </c>
      <c r="B19" s="22">
        <v>0.99299999999999999</v>
      </c>
      <c r="C19" s="5">
        <f t="shared" si="0"/>
        <v>996.5748000000001</v>
      </c>
    </row>
    <row r="20" spans="1:5" x14ac:dyDescent="0.25">
      <c r="A20" s="1" t="s">
        <v>84</v>
      </c>
      <c r="B20" s="22">
        <v>1.012</v>
      </c>
      <c r="C20" s="5">
        <f t="shared" si="0"/>
        <v>1015.6432</v>
      </c>
    </row>
    <row r="21" spans="1:5" x14ac:dyDescent="0.25">
      <c r="A21" s="1" t="s">
        <v>85</v>
      </c>
      <c r="B21" s="22">
        <v>1.0069999999999999</v>
      </c>
      <c r="C21" s="5">
        <f t="shared" si="0"/>
        <v>1010.6251999999999</v>
      </c>
    </row>
    <row r="22" spans="1:5" x14ac:dyDescent="0.25">
      <c r="A22" s="1" t="s">
        <v>86</v>
      </c>
      <c r="B22" s="22">
        <v>0.998</v>
      </c>
      <c r="C22" s="5">
        <f t="shared" si="0"/>
        <v>1001.5928</v>
      </c>
    </row>
    <row r="23" spans="1:5" x14ac:dyDescent="0.25">
      <c r="A23" s="1" t="s">
        <v>87</v>
      </c>
      <c r="B23" s="22">
        <v>1.01</v>
      </c>
      <c r="C23" s="5">
        <f t="shared" si="0"/>
        <v>1013.636</v>
      </c>
    </row>
    <row r="26" spans="1:5" x14ac:dyDescent="0.25">
      <c r="A26" s="17" t="s">
        <v>88</v>
      </c>
      <c r="C26" s="7">
        <f>AVERAGE(C14:C23)</f>
        <v>1007.3032840000002</v>
      </c>
      <c r="D26" s="1" t="s">
        <v>89</v>
      </c>
    </row>
    <row r="27" spans="1:5" x14ac:dyDescent="0.25">
      <c r="A27" s="17" t="s">
        <v>96</v>
      </c>
      <c r="C27" s="7">
        <f>B10-C26</f>
        <v>-7.3032840000001897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0.73032840000001897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6.9277402976330045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0.68775118751950803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11" sqref="B11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146</v>
      </c>
    </row>
    <row r="3" spans="1:4" x14ac:dyDescent="0.25">
      <c r="A3" s="2" t="s">
        <v>68</v>
      </c>
      <c r="B3" s="2" t="s">
        <v>149</v>
      </c>
    </row>
    <row r="4" spans="1:4" x14ac:dyDescent="0.25">
      <c r="A4" s="2" t="s">
        <v>69</v>
      </c>
      <c r="B4" s="2">
        <v>200</v>
      </c>
      <c r="D4" s="21" t="s">
        <v>111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200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C14" s="5">
        <f>(B14+B$7)*B$6*1000</f>
        <v>0</v>
      </c>
    </row>
    <row r="15" spans="1:4" x14ac:dyDescent="0.25">
      <c r="A15" s="1" t="s">
        <v>79</v>
      </c>
      <c r="C15" s="5">
        <f t="shared" ref="C15:C23" si="0">(B15+B$7)*B$6*1000</f>
        <v>0</v>
      </c>
    </row>
    <row r="16" spans="1:4" x14ac:dyDescent="0.25">
      <c r="A16" s="1" t="s">
        <v>80</v>
      </c>
      <c r="C16" s="5">
        <f t="shared" si="0"/>
        <v>0</v>
      </c>
    </row>
    <row r="17" spans="1:5" x14ac:dyDescent="0.25">
      <c r="A17" s="1" t="s">
        <v>81</v>
      </c>
      <c r="C17" s="5">
        <f t="shared" si="0"/>
        <v>0</v>
      </c>
    </row>
    <row r="18" spans="1:5" x14ac:dyDescent="0.25">
      <c r="A18" s="1" t="s">
        <v>82</v>
      </c>
      <c r="C18" s="5">
        <f t="shared" si="0"/>
        <v>0</v>
      </c>
    </row>
    <row r="19" spans="1:5" x14ac:dyDescent="0.25">
      <c r="A19" s="1" t="s">
        <v>83</v>
      </c>
      <c r="C19" s="5">
        <f t="shared" si="0"/>
        <v>0</v>
      </c>
    </row>
    <row r="20" spans="1:5" x14ac:dyDescent="0.25">
      <c r="A20" s="1" t="s">
        <v>84</v>
      </c>
      <c r="C20" s="5">
        <f t="shared" si="0"/>
        <v>0</v>
      </c>
    </row>
    <row r="21" spans="1:5" x14ac:dyDescent="0.25">
      <c r="A21" s="1" t="s">
        <v>85</v>
      </c>
      <c r="C21" s="5">
        <f t="shared" si="0"/>
        <v>0</v>
      </c>
    </row>
    <row r="22" spans="1:5" x14ac:dyDescent="0.25">
      <c r="A22" s="1" t="s">
        <v>86</v>
      </c>
      <c r="C22" s="5">
        <f t="shared" si="0"/>
        <v>0</v>
      </c>
    </row>
    <row r="23" spans="1:5" x14ac:dyDescent="0.25">
      <c r="A23" s="1" t="s">
        <v>87</v>
      </c>
      <c r="C23" s="5">
        <f t="shared" si="0"/>
        <v>0</v>
      </c>
    </row>
    <row r="26" spans="1:5" x14ac:dyDescent="0.25">
      <c r="A26" s="17" t="s">
        <v>88</v>
      </c>
      <c r="C26" s="7">
        <f>AVERAGE(C14:C23)</f>
        <v>0</v>
      </c>
      <c r="D26" s="1" t="s">
        <v>89</v>
      </c>
    </row>
    <row r="27" spans="1:5" x14ac:dyDescent="0.25">
      <c r="A27" s="17" t="s">
        <v>96</v>
      </c>
      <c r="C27" s="7">
        <f>B10-C26</f>
        <v>200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100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 x14ac:dyDescent="0.2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24" sqref="B24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/>
    </row>
    <row r="3" spans="1:4" x14ac:dyDescent="0.25">
      <c r="A3" s="2" t="s">
        <v>68</v>
      </c>
      <c r="B3" s="2" t="s">
        <v>150</v>
      </c>
    </row>
    <row r="4" spans="1:4" x14ac:dyDescent="0.25">
      <c r="A4" s="2" t="s">
        <v>69</v>
      </c>
      <c r="B4" s="2">
        <v>500</v>
      </c>
    </row>
    <row r="5" spans="1:4" x14ac:dyDescent="0.25">
      <c r="A5" s="2" t="s">
        <v>71</v>
      </c>
      <c r="B5" s="3">
        <v>45621</v>
      </c>
    </row>
    <row r="6" spans="1:4" x14ac:dyDescent="0.25">
      <c r="A6" s="2" t="s">
        <v>72</v>
      </c>
      <c r="B6" s="2">
        <v>1.0036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500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0.50070000000000003</v>
      </c>
      <c r="C14" s="5">
        <f>(B14+B$7)*B$6*1000</f>
        <v>502.50252000000006</v>
      </c>
    </row>
    <row r="15" spans="1:4" x14ac:dyDescent="0.25">
      <c r="A15" s="1" t="s">
        <v>79</v>
      </c>
      <c r="B15" s="1">
        <v>0.50339999999999996</v>
      </c>
      <c r="C15" s="5">
        <f t="shared" ref="C15:C23" si="0">(B15+B$7)*B$6*1000</f>
        <v>505.21223999999995</v>
      </c>
    </row>
    <row r="16" spans="1:4" x14ac:dyDescent="0.25">
      <c r="A16" s="1" t="s">
        <v>80</v>
      </c>
      <c r="B16" s="1">
        <v>0.501</v>
      </c>
      <c r="C16" s="5">
        <f t="shared" si="0"/>
        <v>502.80360000000002</v>
      </c>
    </row>
    <row r="17" spans="1:5" x14ac:dyDescent="0.25">
      <c r="A17" s="1" t="s">
        <v>81</v>
      </c>
      <c r="B17" s="1">
        <v>0.50109999999999999</v>
      </c>
      <c r="C17" s="5">
        <f t="shared" si="0"/>
        <v>502.90396000000004</v>
      </c>
    </row>
    <row r="18" spans="1:5" x14ac:dyDescent="0.25">
      <c r="A18" s="1" t="s">
        <v>82</v>
      </c>
      <c r="B18" s="1">
        <v>0.50170000000000003</v>
      </c>
      <c r="C18" s="5">
        <f t="shared" si="0"/>
        <v>503.50612000000007</v>
      </c>
    </row>
    <row r="19" spans="1:5" x14ac:dyDescent="0.25">
      <c r="A19" s="1" t="s">
        <v>83</v>
      </c>
      <c r="B19" s="1">
        <v>0.50009999999999999</v>
      </c>
      <c r="C19" s="5">
        <f t="shared" si="0"/>
        <v>501.90036000000003</v>
      </c>
    </row>
    <row r="20" spans="1:5" x14ac:dyDescent="0.25">
      <c r="A20" s="1" t="s">
        <v>84</v>
      </c>
      <c r="B20" s="1">
        <v>0.50270000000000004</v>
      </c>
      <c r="C20" s="5">
        <f t="shared" si="0"/>
        <v>504.50972000000007</v>
      </c>
    </row>
    <row r="21" spans="1:5" x14ac:dyDescent="0.25">
      <c r="A21" s="1" t="s">
        <v>85</v>
      </c>
      <c r="B21" s="1">
        <v>0.50209999999999999</v>
      </c>
      <c r="C21" s="5">
        <f t="shared" si="0"/>
        <v>503.90756000000005</v>
      </c>
    </row>
    <row r="22" spans="1:5" x14ac:dyDescent="0.25">
      <c r="A22" s="1" t="s">
        <v>86</v>
      </c>
      <c r="B22" s="1">
        <v>0.50290000000000001</v>
      </c>
      <c r="C22" s="5">
        <f t="shared" si="0"/>
        <v>504.71044000000001</v>
      </c>
    </row>
    <row r="23" spans="1:5" x14ac:dyDescent="0.25">
      <c r="A23" s="1" t="s">
        <v>87</v>
      </c>
      <c r="B23" s="1">
        <v>0.50090000000000001</v>
      </c>
      <c r="C23" s="5">
        <f t="shared" si="0"/>
        <v>502.70323999999999</v>
      </c>
    </row>
    <row r="26" spans="1:5" x14ac:dyDescent="0.25">
      <c r="A26" s="17" t="s">
        <v>88</v>
      </c>
      <c r="C26" s="7">
        <f>AVERAGE(C14:C23)</f>
        <v>503.46597600000007</v>
      </c>
      <c r="D26" s="1" t="s">
        <v>89</v>
      </c>
    </row>
    <row r="27" spans="1:5" x14ac:dyDescent="0.25">
      <c r="A27" s="17" t="s">
        <v>96</v>
      </c>
      <c r="C27" s="7">
        <f>B10-C26</f>
        <v>-3.4659760000000688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0.69319520000001378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1.0852500577716209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0.21555578917047233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6" sqref="D6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98</v>
      </c>
    </row>
    <row r="4" spans="1:12" x14ac:dyDescent="0.25">
      <c r="A4" s="2" t="s">
        <v>69</v>
      </c>
      <c r="B4" s="13" t="s">
        <v>21</v>
      </c>
    </row>
    <row r="5" spans="1:12" x14ac:dyDescent="0.25">
      <c r="A5" s="2" t="s">
        <v>71</v>
      </c>
      <c r="B5" s="3">
        <v>45334</v>
      </c>
      <c r="D5" s="21" t="s">
        <v>99</v>
      </c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 x14ac:dyDescent="0.25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 x14ac:dyDescent="0.25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 x14ac:dyDescent="0.25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 x14ac:dyDescent="0.25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 x14ac:dyDescent="0.25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 x14ac:dyDescent="0.25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 x14ac:dyDescent="0.25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 x14ac:dyDescent="0.25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 x14ac:dyDescent="0.25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 x14ac:dyDescent="0.25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 x14ac:dyDescent="0.25">
      <c r="A27" s="17" t="s">
        <v>90</v>
      </c>
      <c r="C27" s="7">
        <f>B10-C26</f>
        <v>20</v>
      </c>
      <c r="D27" s="14">
        <v>0.2</v>
      </c>
      <c r="E27" s="1" t="s">
        <v>6</v>
      </c>
      <c r="G27" s="7">
        <f>F10-G26</f>
        <v>100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 x14ac:dyDescent="0.25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4" sqref="G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134</v>
      </c>
      <c r="C2" s="1">
        <v>8073249</v>
      </c>
    </row>
    <row r="3" spans="1:12" x14ac:dyDescent="0.25">
      <c r="A3" s="2" t="s">
        <v>68</v>
      </c>
      <c r="B3" s="2" t="s">
        <v>151</v>
      </c>
    </row>
    <row r="4" spans="1:12" x14ac:dyDescent="0.25">
      <c r="A4" s="2" t="s">
        <v>69</v>
      </c>
      <c r="B4" s="13" t="s">
        <v>18</v>
      </c>
      <c r="E4" s="1" t="s">
        <v>123</v>
      </c>
      <c r="G4" s="21" t="s">
        <v>152</v>
      </c>
    </row>
    <row r="5" spans="1:12" x14ac:dyDescent="0.25">
      <c r="A5" s="2" t="s">
        <v>71</v>
      </c>
      <c r="B5" s="3">
        <v>45586</v>
      </c>
    </row>
    <row r="6" spans="1:12" x14ac:dyDescent="0.25">
      <c r="A6" s="2" t="s">
        <v>72</v>
      </c>
      <c r="B6" s="2">
        <v>1.0036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100</v>
      </c>
      <c r="C10" s="72"/>
      <c r="D10" s="72"/>
      <c r="F10" s="72">
        <v>500</v>
      </c>
      <c r="G10" s="72"/>
      <c r="H10" s="72"/>
      <c r="J10" s="72">
        <v>1000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4.9799999999999997E-2</v>
      </c>
      <c r="C14" s="5">
        <f t="shared" ref="C14:C23" si="0">(B14+B$7)*B$6*1000</f>
        <v>49.979280000000003</v>
      </c>
      <c r="F14" s="1">
        <v>4.53E-2</v>
      </c>
      <c r="G14" s="5">
        <f t="shared" ref="G14:G23" si="1">(F14+B$7)*B$6*1000</f>
        <v>45.463080000000005</v>
      </c>
      <c r="J14" s="1">
        <v>0.14149999999999999</v>
      </c>
      <c r="K14" s="5">
        <f t="shared" ref="K14:K23" si="2">(J14+B$7)*B$6*1000</f>
        <v>142.00939999999997</v>
      </c>
    </row>
    <row r="15" spans="1:12" x14ac:dyDescent="0.25">
      <c r="A15" s="1" t="s">
        <v>79</v>
      </c>
      <c r="B15" s="1">
        <v>4.1300000000000003E-2</v>
      </c>
      <c r="C15" s="5">
        <f t="shared" si="0"/>
        <v>41.44868000000001</v>
      </c>
      <c r="F15" s="1">
        <v>4.4600000000000001E-2</v>
      </c>
      <c r="G15" s="5">
        <f t="shared" si="1"/>
        <v>44.760560000000005</v>
      </c>
      <c r="J15" s="1">
        <v>0.1051</v>
      </c>
      <c r="K15" s="5">
        <f t="shared" si="2"/>
        <v>105.47836000000001</v>
      </c>
    </row>
    <row r="16" spans="1:12" x14ac:dyDescent="0.25">
      <c r="A16" s="1" t="s">
        <v>80</v>
      </c>
      <c r="B16" s="1">
        <v>2.7300000000000001E-2</v>
      </c>
      <c r="C16" s="5">
        <f t="shared" si="0"/>
        <v>27.398280000000003</v>
      </c>
      <c r="F16" s="1">
        <v>4.4499999999999998E-2</v>
      </c>
      <c r="G16" s="5">
        <f t="shared" si="1"/>
        <v>44.660199999999996</v>
      </c>
      <c r="J16" s="1">
        <v>7.5300000000000006E-2</v>
      </c>
      <c r="K16" s="5">
        <f t="shared" si="2"/>
        <v>75.571080000000009</v>
      </c>
    </row>
    <row r="17" spans="1:13" x14ac:dyDescent="0.25">
      <c r="A17" s="1" t="s">
        <v>81</v>
      </c>
      <c r="B17" s="1">
        <v>3.4099999999999998E-2</v>
      </c>
      <c r="C17" s="5">
        <f t="shared" si="0"/>
        <v>34.222760000000001</v>
      </c>
      <c r="F17" s="1">
        <v>3.9300000000000002E-2</v>
      </c>
      <c r="G17" s="5">
        <f t="shared" si="1"/>
        <v>39.441479999999999</v>
      </c>
      <c r="J17" s="1">
        <v>6.8000000000000005E-2</v>
      </c>
      <c r="K17" s="5">
        <f t="shared" si="2"/>
        <v>68.244800000000012</v>
      </c>
    </row>
    <row r="18" spans="1:13" x14ac:dyDescent="0.25">
      <c r="A18" s="1" t="s">
        <v>82</v>
      </c>
      <c r="B18" s="1">
        <v>3.1300000000000001E-2</v>
      </c>
      <c r="C18" s="5">
        <f t="shared" si="0"/>
        <v>31.412680000000005</v>
      </c>
      <c r="F18" s="1">
        <v>3.0800000000000001E-2</v>
      </c>
      <c r="G18" s="5">
        <f t="shared" si="1"/>
        <v>30.910880000000002</v>
      </c>
      <c r="J18" s="1">
        <v>0.13039999999999999</v>
      </c>
      <c r="K18" s="5">
        <f t="shared" si="2"/>
        <v>130.86944</v>
      </c>
    </row>
    <row r="19" spans="1:13" x14ac:dyDescent="0.25">
      <c r="A19" s="1" t="s">
        <v>83</v>
      </c>
      <c r="B19" s="1">
        <v>0.28299999999999997</v>
      </c>
      <c r="C19" s="5">
        <f t="shared" si="0"/>
        <v>284.01879999999994</v>
      </c>
      <c r="F19" s="11">
        <v>4.5499999999999999E-2</v>
      </c>
      <c r="G19" s="5">
        <f t="shared" si="1"/>
        <v>45.663800000000002</v>
      </c>
      <c r="J19" s="1">
        <v>7.0800000000000002E-2</v>
      </c>
      <c r="K19" s="5">
        <f t="shared" si="2"/>
        <v>71.054879999999997</v>
      </c>
    </row>
    <row r="20" spans="1:13" x14ac:dyDescent="0.25">
      <c r="A20" s="1" t="s">
        <v>84</v>
      </c>
      <c r="B20" s="1">
        <v>3.2000000000000001E-2</v>
      </c>
      <c r="C20" s="5">
        <f t="shared" si="0"/>
        <v>32.115200000000002</v>
      </c>
      <c r="F20" s="1">
        <v>3.5000000000000003E-2</v>
      </c>
      <c r="G20" s="5">
        <f t="shared" si="1"/>
        <v>35.126000000000005</v>
      </c>
      <c r="J20" s="1">
        <v>9.69E-2</v>
      </c>
      <c r="K20" s="5">
        <f t="shared" si="2"/>
        <v>97.248840000000001</v>
      </c>
    </row>
    <row r="21" spans="1:13" x14ac:dyDescent="0.25">
      <c r="A21" s="1" t="s">
        <v>85</v>
      </c>
      <c r="B21" s="1">
        <v>5.33E-2</v>
      </c>
      <c r="C21" s="5">
        <f t="shared" si="0"/>
        <v>53.491880000000009</v>
      </c>
      <c r="F21" s="1">
        <v>5.0700000000000002E-2</v>
      </c>
      <c r="G21" s="5">
        <f t="shared" si="1"/>
        <v>50.882520000000007</v>
      </c>
      <c r="J21" s="1">
        <v>5.1799999999999999E-2</v>
      </c>
      <c r="K21" s="5">
        <f t="shared" si="2"/>
        <v>51.98648</v>
      </c>
    </row>
    <row r="22" spans="1:13" x14ac:dyDescent="0.25">
      <c r="A22" s="1" t="s">
        <v>86</v>
      </c>
      <c r="B22" s="1">
        <v>4.2999999999999997E-2</v>
      </c>
      <c r="C22" s="5">
        <f t="shared" si="0"/>
        <v>43.154800000000002</v>
      </c>
      <c r="F22" s="1">
        <v>3.6999999999999998E-2</v>
      </c>
      <c r="G22" s="5">
        <f t="shared" si="1"/>
        <v>37.133199999999995</v>
      </c>
      <c r="J22" s="1">
        <v>6.7699999999999996E-2</v>
      </c>
      <c r="K22" s="5">
        <f t="shared" si="2"/>
        <v>67.943719999999999</v>
      </c>
    </row>
    <row r="23" spans="1:13" x14ac:dyDescent="0.25">
      <c r="A23" s="1" t="s">
        <v>87</v>
      </c>
      <c r="B23" s="1">
        <v>3.2199999999999999E-2</v>
      </c>
      <c r="C23" s="5">
        <f t="shared" si="0"/>
        <v>32.315919999999998</v>
      </c>
      <c r="F23" s="1">
        <v>4.3099999999999999E-2</v>
      </c>
      <c r="G23" s="5">
        <f t="shared" si="1"/>
        <v>43.255160000000004</v>
      </c>
      <c r="J23" s="1">
        <v>5.5199999999999999E-2</v>
      </c>
      <c r="K23" s="5">
        <f t="shared" si="2"/>
        <v>55.398719999999997</v>
      </c>
    </row>
    <row r="26" spans="1:13" x14ac:dyDescent="0.25">
      <c r="A26" s="17" t="s">
        <v>88</v>
      </c>
      <c r="C26" s="7">
        <f>SUM(C14:C23)/10</f>
        <v>62.955827999999997</v>
      </c>
      <c r="D26" s="1" t="s">
        <v>89</v>
      </c>
      <c r="G26" s="7">
        <f>SUM(G14:G23)/10</f>
        <v>41.729688000000003</v>
      </c>
      <c r="H26" s="1" t="s">
        <v>89</v>
      </c>
      <c r="K26" s="7">
        <f>SUM(K14:K23)/10</f>
        <v>86.580572000000004</v>
      </c>
      <c r="L26" s="1" t="s">
        <v>89</v>
      </c>
    </row>
    <row r="27" spans="1:13" x14ac:dyDescent="0.25">
      <c r="A27" s="17" t="s">
        <v>96</v>
      </c>
      <c r="C27" s="7">
        <f>B10-C26</f>
        <v>37.044172000000003</v>
      </c>
      <c r="D27" s="18" t="s">
        <v>153</v>
      </c>
      <c r="E27" s="1" t="s">
        <v>6</v>
      </c>
      <c r="G27" s="7">
        <f>F10-G26</f>
        <v>458.27031199999999</v>
      </c>
      <c r="H27" s="18">
        <v>8</v>
      </c>
      <c r="I27" s="1" t="s">
        <v>6</v>
      </c>
      <c r="K27" s="7">
        <f>J10-K26</f>
        <v>913.41942800000004</v>
      </c>
      <c r="L27" s="18">
        <v>8</v>
      </c>
      <c r="M27" s="1" t="s">
        <v>6</v>
      </c>
    </row>
    <row r="28" spans="1:13" x14ac:dyDescent="0.25">
      <c r="A28" s="17" t="s">
        <v>90</v>
      </c>
      <c r="C28" s="7">
        <f>ABS((B10-C26)/B10)*100</f>
        <v>37.044172000000003</v>
      </c>
      <c r="D28" s="18">
        <v>8</v>
      </c>
      <c r="E28" s="1" t="s">
        <v>91</v>
      </c>
      <c r="G28" s="7">
        <f>ABS((F10-G26)/F10)*100</f>
        <v>91.654062400000001</v>
      </c>
      <c r="H28" s="18" t="s">
        <v>154</v>
      </c>
      <c r="I28" s="1" t="s">
        <v>91</v>
      </c>
      <c r="K28" s="7">
        <f>ABS((J10-K26)/J10)*100</f>
        <v>91.341942800000012</v>
      </c>
      <c r="L28" s="18" t="s">
        <v>153</v>
      </c>
      <c r="M28" s="1" t="s">
        <v>91</v>
      </c>
    </row>
    <row r="29" spans="1:13" x14ac:dyDescent="0.25">
      <c r="A29" s="17" t="s">
        <v>92</v>
      </c>
      <c r="C29" s="7">
        <f>STDEV(C14:C23)</f>
        <v>78.142519172815213</v>
      </c>
      <c r="D29" s="18" t="s">
        <v>155</v>
      </c>
      <c r="E29" s="1" t="s">
        <v>6</v>
      </c>
      <c r="G29" s="7">
        <f>STDEV(G14,G15,G16,G17,G18,G19,G20,G21,G22,G23)</f>
        <v>5.9657339744704272</v>
      </c>
      <c r="H29" s="18">
        <v>3</v>
      </c>
      <c r="I29" s="1" t="s">
        <v>6</v>
      </c>
      <c r="K29" s="7">
        <f>STDEV(K14,K15,K16,K17,K18,K19,K20,K21,K22,K23)</f>
        <v>31.126346547445294</v>
      </c>
      <c r="L29" s="18">
        <v>3</v>
      </c>
      <c r="M29" s="1" t="s">
        <v>6</v>
      </c>
    </row>
    <row r="30" spans="1:13" x14ac:dyDescent="0.25">
      <c r="A30" s="17" t="s">
        <v>93</v>
      </c>
      <c r="C30" s="10">
        <f>C29*100/C26</f>
        <v>124.12277251411135</v>
      </c>
      <c r="D30" s="18" t="s">
        <v>155</v>
      </c>
      <c r="E30" s="1" t="s">
        <v>91</v>
      </c>
      <c r="G30" s="10">
        <f>G29*100/G26</f>
        <v>14.296138457758003</v>
      </c>
      <c r="H30" s="18" t="s">
        <v>156</v>
      </c>
      <c r="I30" s="1" t="s">
        <v>91</v>
      </c>
      <c r="K30" s="10">
        <f>K29*100/K26</f>
        <v>35.950728700943777</v>
      </c>
      <c r="L30" s="18" t="s">
        <v>155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8" sqref="A8:XFD30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157</v>
      </c>
    </row>
    <row r="3" spans="1:4" x14ac:dyDescent="0.25">
      <c r="A3" s="2" t="s">
        <v>68</v>
      </c>
      <c r="B3" s="2" t="s">
        <v>158</v>
      </c>
    </row>
    <row r="4" spans="1:4" x14ac:dyDescent="0.25">
      <c r="A4" s="2" t="s">
        <v>69</v>
      </c>
      <c r="B4" s="2">
        <v>100</v>
      </c>
    </row>
    <row r="5" spans="1:4" x14ac:dyDescent="0.25">
      <c r="A5" s="2" t="s">
        <v>71</v>
      </c>
      <c r="B5" s="3">
        <v>45334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100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1">
        <v>0.10100000000000001</v>
      </c>
      <c r="C14" s="5">
        <f>(B14+B$7)*B$6*1000</f>
        <v>101.34340000000002</v>
      </c>
    </row>
    <row r="15" spans="1:4" x14ac:dyDescent="0.25">
      <c r="A15" s="1" t="s">
        <v>79</v>
      </c>
      <c r="B15" s="1">
        <v>0.10100000000000001</v>
      </c>
      <c r="C15" s="5">
        <f t="shared" ref="C15:C23" si="0">(B15+B$7)*B$6*1000</f>
        <v>101.34340000000002</v>
      </c>
    </row>
    <row r="16" spans="1:4" x14ac:dyDescent="0.25">
      <c r="A16" s="1" t="s">
        <v>80</v>
      </c>
      <c r="B16" s="1">
        <v>0.10199999999999999</v>
      </c>
      <c r="C16" s="5">
        <f t="shared" si="0"/>
        <v>102.3468</v>
      </c>
    </row>
    <row r="17" spans="1:5" x14ac:dyDescent="0.25">
      <c r="A17" s="1" t="s">
        <v>81</v>
      </c>
      <c r="B17" s="1">
        <v>0.1</v>
      </c>
      <c r="C17" s="5">
        <f t="shared" si="0"/>
        <v>100.34000000000002</v>
      </c>
    </row>
    <row r="18" spans="1:5" x14ac:dyDescent="0.25">
      <c r="A18" s="1" t="s">
        <v>82</v>
      </c>
      <c r="B18" s="1">
        <v>0.10199999999999999</v>
      </c>
      <c r="C18" s="5">
        <f t="shared" si="0"/>
        <v>102.3468</v>
      </c>
    </row>
    <row r="19" spans="1:5" x14ac:dyDescent="0.25">
      <c r="A19" s="1" t="s">
        <v>83</v>
      </c>
      <c r="B19" s="1">
        <v>0.10100000000000001</v>
      </c>
      <c r="C19" s="5">
        <f t="shared" si="0"/>
        <v>101.34340000000002</v>
      </c>
    </row>
    <row r="20" spans="1:5" x14ac:dyDescent="0.25">
      <c r="A20" s="1" t="s">
        <v>84</v>
      </c>
      <c r="B20" s="1">
        <v>9.9000000000000005E-2</v>
      </c>
      <c r="C20" s="5">
        <f t="shared" si="0"/>
        <v>99.336600000000004</v>
      </c>
    </row>
    <row r="21" spans="1:5" x14ac:dyDescent="0.25">
      <c r="A21" s="1" t="s">
        <v>85</v>
      </c>
      <c r="B21" s="1">
        <v>9.9000000000000005E-2</v>
      </c>
      <c r="C21" s="5">
        <f t="shared" si="0"/>
        <v>99.336600000000004</v>
      </c>
    </row>
    <row r="22" spans="1:5" x14ac:dyDescent="0.25">
      <c r="A22" s="1" t="s">
        <v>86</v>
      </c>
      <c r="B22" s="1">
        <v>9.8000000000000004E-2</v>
      </c>
      <c r="C22" s="5">
        <f t="shared" si="0"/>
        <v>98.333200000000005</v>
      </c>
    </row>
    <row r="23" spans="1:5" x14ac:dyDescent="0.25">
      <c r="A23" s="1" t="s">
        <v>87</v>
      </c>
      <c r="B23" s="1">
        <v>0.10100000000000001</v>
      </c>
      <c r="C23" s="5">
        <f t="shared" si="0"/>
        <v>101.34340000000002</v>
      </c>
    </row>
    <row r="26" spans="1:5" x14ac:dyDescent="0.25">
      <c r="A26" s="17" t="s">
        <v>88</v>
      </c>
      <c r="C26" s="7">
        <f>AVERAGE(C14:C23)</f>
        <v>100.74136</v>
      </c>
      <c r="D26" s="1" t="s">
        <v>89</v>
      </c>
    </row>
    <row r="27" spans="1:5" x14ac:dyDescent="0.25">
      <c r="A27" s="17" t="s">
        <v>96</v>
      </c>
      <c r="C27" s="7">
        <f>B10-C26</f>
        <v>-0.74136000000000024</v>
      </c>
      <c r="D27" s="18">
        <v>0.2</v>
      </c>
      <c r="E27" s="1" t="s">
        <v>6</v>
      </c>
    </row>
    <row r="28" spans="1:5" x14ac:dyDescent="0.25">
      <c r="A28" s="17" t="s">
        <v>90</v>
      </c>
      <c r="C28" s="7">
        <f>ABS((B10-C26)/B10)*100</f>
        <v>0.74136000000000024</v>
      </c>
      <c r="D28" s="18">
        <v>10</v>
      </c>
      <c r="E28" s="1" t="s">
        <v>91</v>
      </c>
    </row>
    <row r="29" spans="1:5" x14ac:dyDescent="0.25">
      <c r="A29" s="17" t="s">
        <v>92</v>
      </c>
      <c r="C29" s="7">
        <f>STDEV(C14:C23)</f>
        <v>1.3544867656135389</v>
      </c>
      <c r="D29" s="18">
        <v>0.1</v>
      </c>
      <c r="E29" s="1" t="s">
        <v>6</v>
      </c>
    </row>
    <row r="30" spans="1:5" x14ac:dyDescent="0.25">
      <c r="A30" s="17" t="s">
        <v>93</v>
      </c>
      <c r="C30" s="10">
        <f>C29*100/C26</f>
        <v>1.3445190392640509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7"/>
  <sheetViews>
    <sheetView tabSelected="1" workbookViewId="0">
      <selection activeCell="AH28" sqref="AH28"/>
    </sheetView>
  </sheetViews>
  <sheetFormatPr defaultRowHeight="15" x14ac:dyDescent="0.25"/>
  <cols>
    <col min="1" max="1" width="19.140625" customWidth="1"/>
    <col min="2" max="2" width="16" customWidth="1"/>
  </cols>
  <sheetData>
    <row r="2" spans="1:34" x14ac:dyDescent="0.25">
      <c r="A2" s="2" t="s">
        <v>66</v>
      </c>
      <c r="B2" s="2" t="s">
        <v>157</v>
      </c>
    </row>
    <row r="3" spans="1:34" x14ac:dyDescent="0.25">
      <c r="A3" s="2" t="s">
        <v>68</v>
      </c>
      <c r="B3" s="2" t="s">
        <v>184</v>
      </c>
    </row>
    <row r="4" spans="1:34" x14ac:dyDescent="0.25">
      <c r="A4" s="2" t="s">
        <v>69</v>
      </c>
      <c r="B4" s="2" t="s">
        <v>18</v>
      </c>
    </row>
    <row r="5" spans="1:34" x14ac:dyDescent="0.25">
      <c r="A5" s="2" t="s">
        <v>71</v>
      </c>
      <c r="B5" s="3">
        <v>45818</v>
      </c>
    </row>
    <row r="6" spans="1:34" x14ac:dyDescent="0.25">
      <c r="A6" s="2" t="s">
        <v>72</v>
      </c>
      <c r="B6" s="2">
        <v>1.0034000000000001</v>
      </c>
    </row>
    <row r="7" spans="1:34" x14ac:dyDescent="0.25">
      <c r="A7" s="2" t="s">
        <v>73</v>
      </c>
      <c r="B7" s="2">
        <v>0</v>
      </c>
    </row>
    <row r="8" spans="1:34" s="71" customFormat="1" x14ac:dyDescent="0.25"/>
    <row r="9" spans="1:34" s="71" customFormat="1" x14ac:dyDescent="0.25">
      <c r="B9" s="71" t="s">
        <v>185</v>
      </c>
      <c r="G9" s="71" t="s">
        <v>186</v>
      </c>
      <c r="L9" s="71" t="s">
        <v>187</v>
      </c>
      <c r="P9" s="71" t="s">
        <v>188</v>
      </c>
      <c r="T9" s="71" t="s">
        <v>189</v>
      </c>
      <c r="X9" s="71" t="s">
        <v>190</v>
      </c>
      <c r="AB9" s="71" t="s">
        <v>191</v>
      </c>
      <c r="AF9" s="71" t="s">
        <v>192</v>
      </c>
    </row>
    <row r="10" spans="1:34" s="71" customFormat="1" x14ac:dyDescent="0.25">
      <c r="A10" s="71" t="s">
        <v>74</v>
      </c>
      <c r="B10" s="72">
        <v>100</v>
      </c>
      <c r="C10" s="72"/>
      <c r="D10" s="72"/>
      <c r="G10" s="72">
        <v>100</v>
      </c>
      <c r="H10" s="72"/>
      <c r="I10" s="72"/>
      <c r="L10" s="72">
        <v>100</v>
      </c>
      <c r="M10" s="72"/>
      <c r="N10" s="72"/>
      <c r="P10" s="72">
        <v>100</v>
      </c>
      <c r="Q10" s="72"/>
      <c r="R10" s="72"/>
      <c r="T10" s="72">
        <v>100</v>
      </c>
      <c r="U10" s="72"/>
      <c r="V10" s="72"/>
      <c r="X10" s="72">
        <v>100</v>
      </c>
      <c r="Y10" s="72"/>
      <c r="Z10" s="72"/>
      <c r="AB10" s="72">
        <v>100</v>
      </c>
      <c r="AC10" s="72"/>
      <c r="AD10" s="72"/>
      <c r="AF10" s="72">
        <v>100</v>
      </c>
      <c r="AG10" s="72"/>
      <c r="AH10" s="72"/>
    </row>
    <row r="11" spans="1:34" s="71" customFormat="1" x14ac:dyDescent="0.25"/>
    <row r="12" spans="1:34" s="71" customFormat="1" x14ac:dyDescent="0.25">
      <c r="B12" s="71" t="s">
        <v>75</v>
      </c>
      <c r="C12" s="71" t="s">
        <v>76</v>
      </c>
      <c r="D12" s="71" t="s">
        <v>77</v>
      </c>
      <c r="G12" s="71" t="s">
        <v>75</v>
      </c>
      <c r="H12" s="71" t="s">
        <v>76</v>
      </c>
      <c r="I12" s="71" t="s">
        <v>77</v>
      </c>
      <c r="L12" s="71" t="s">
        <v>75</v>
      </c>
      <c r="M12" s="71" t="s">
        <v>76</v>
      </c>
      <c r="N12" s="71" t="s">
        <v>77</v>
      </c>
      <c r="P12" s="71" t="s">
        <v>75</v>
      </c>
      <c r="Q12" s="71" t="s">
        <v>76</v>
      </c>
      <c r="R12" s="71" t="s">
        <v>77</v>
      </c>
      <c r="T12" s="71" t="s">
        <v>75</v>
      </c>
      <c r="U12" s="71" t="s">
        <v>76</v>
      </c>
      <c r="V12" s="71" t="s">
        <v>77</v>
      </c>
      <c r="X12" s="71" t="s">
        <v>75</v>
      </c>
      <c r="Y12" s="71" t="s">
        <v>76</v>
      </c>
      <c r="Z12" s="71" t="s">
        <v>77</v>
      </c>
      <c r="AB12" s="71" t="s">
        <v>75</v>
      </c>
      <c r="AC12" s="71" t="s">
        <v>76</v>
      </c>
      <c r="AD12" s="71" t="s">
        <v>77</v>
      </c>
      <c r="AF12" s="71" t="s">
        <v>75</v>
      </c>
      <c r="AG12" s="71" t="s">
        <v>76</v>
      </c>
      <c r="AH12" s="71" t="s">
        <v>77</v>
      </c>
    </row>
    <row r="13" spans="1:34" s="71" customFormat="1" x14ac:dyDescent="0.25"/>
    <row r="14" spans="1:34" s="71" customFormat="1" x14ac:dyDescent="0.25">
      <c r="A14" s="71" t="s">
        <v>78</v>
      </c>
      <c r="B14">
        <v>0.10100000000000001</v>
      </c>
      <c r="C14" s="5">
        <f>(B14+B$7)*B$6*1000</f>
        <v>101.34340000000002</v>
      </c>
      <c r="G14">
        <v>0.1013</v>
      </c>
      <c r="H14" s="5">
        <f>(G14+$B$7)*$B$6*1000</f>
        <v>101.64442000000001</v>
      </c>
      <c r="L14">
        <v>0.1003</v>
      </c>
      <c r="M14" s="5">
        <f>(L14+$B$7)*$B$6*1000</f>
        <v>100.64102000000001</v>
      </c>
      <c r="P14">
        <v>0.1021</v>
      </c>
      <c r="Q14" s="5">
        <f>(P14+$B$7)*$B$6*1000</f>
        <v>102.44714</v>
      </c>
      <c r="T14">
        <v>0.1016</v>
      </c>
      <c r="U14" s="5">
        <f>(T14+$B$7)*$B$6*1000</f>
        <v>101.94544</v>
      </c>
      <c r="X14">
        <v>0.10009999999999999</v>
      </c>
      <c r="Y14" s="5">
        <f>(X14+$B$7)*$B$6*1000</f>
        <v>100.44034000000001</v>
      </c>
      <c r="AB14">
        <v>0.1003</v>
      </c>
      <c r="AC14" s="5">
        <f>(AB14+$B$7)*$B$6*1000</f>
        <v>100.64102000000001</v>
      </c>
      <c r="AF14">
        <v>9.8299999999999998E-2</v>
      </c>
      <c r="AG14" s="5">
        <f>(AF14+$B$7)*$B$6*1000</f>
        <v>98.634220000000013</v>
      </c>
    </row>
    <row r="15" spans="1:34" s="71" customFormat="1" x14ac:dyDescent="0.25">
      <c r="A15" s="71" t="s">
        <v>79</v>
      </c>
      <c r="B15">
        <v>9.9000000000000005E-2</v>
      </c>
      <c r="C15" s="5">
        <f t="shared" ref="C15:C23" si="0">(B15+B$7)*B$6*1000</f>
        <v>99.336600000000004</v>
      </c>
      <c r="G15">
        <v>0.1016</v>
      </c>
      <c r="H15" s="5">
        <f t="shared" ref="H15:H23" si="1">(G15+$B$7)*$B$6*1000</f>
        <v>101.94544</v>
      </c>
      <c r="L15">
        <v>9.8699999999999996E-2</v>
      </c>
      <c r="M15" s="5">
        <f t="shared" ref="M15:M23" si="2">(L15+$B$7)*$B$6*1000</f>
        <v>99.035579999999996</v>
      </c>
      <c r="P15">
        <v>0.1004</v>
      </c>
      <c r="Q15" s="5">
        <f t="shared" ref="Q15:Q23" si="3">(P15+$B$7)*$B$6*1000</f>
        <v>100.74136000000001</v>
      </c>
      <c r="T15">
        <v>0.10199999999999999</v>
      </c>
      <c r="U15" s="5">
        <f t="shared" ref="U15:U23" si="4">(T15+$B$7)*$B$6*1000</f>
        <v>102.3468</v>
      </c>
      <c r="X15">
        <v>0.10199999999999999</v>
      </c>
      <c r="Y15" s="5">
        <f t="shared" ref="Y15:Y23" si="5">(X15+$B$7)*$B$6*1000</f>
        <v>102.3468</v>
      </c>
      <c r="AB15">
        <v>0.1</v>
      </c>
      <c r="AC15" s="5">
        <f t="shared" ref="AC15:AC23" si="6">(AB15+$B$7)*$B$6*1000</f>
        <v>100.34000000000002</v>
      </c>
      <c r="AF15">
        <v>0.1009</v>
      </c>
      <c r="AG15" s="5">
        <f t="shared" ref="AG15:AG23" si="7">(AF15+$B$7)*$B$6*1000</f>
        <v>101.24306000000001</v>
      </c>
    </row>
    <row r="16" spans="1:34" s="71" customFormat="1" x14ac:dyDescent="0.25">
      <c r="A16" s="71" t="s">
        <v>80</v>
      </c>
      <c r="B16">
        <v>0.10009999999999999</v>
      </c>
      <c r="C16" s="5">
        <f t="shared" si="0"/>
        <v>100.44034000000001</v>
      </c>
      <c r="G16">
        <v>0.10100000000000001</v>
      </c>
      <c r="H16" s="5">
        <f t="shared" si="1"/>
        <v>101.34340000000002</v>
      </c>
      <c r="L16">
        <v>0.1012</v>
      </c>
      <c r="M16" s="5">
        <f t="shared" si="2"/>
        <v>101.54408000000001</v>
      </c>
      <c r="P16">
        <v>0.1004</v>
      </c>
      <c r="Q16" s="5">
        <f t="shared" si="3"/>
        <v>100.74136000000001</v>
      </c>
      <c r="T16">
        <v>0.1018</v>
      </c>
      <c r="U16" s="5">
        <f t="shared" si="4"/>
        <v>102.14612000000001</v>
      </c>
      <c r="X16">
        <v>0.1013</v>
      </c>
      <c r="Y16" s="5">
        <f t="shared" si="5"/>
        <v>101.64442000000001</v>
      </c>
      <c r="AB16">
        <v>0.10009999999999999</v>
      </c>
      <c r="AC16" s="5">
        <f t="shared" si="6"/>
        <v>100.44034000000001</v>
      </c>
      <c r="AF16">
        <v>0.1004</v>
      </c>
      <c r="AG16" s="5">
        <f t="shared" si="7"/>
        <v>100.74136000000001</v>
      </c>
    </row>
    <row r="17" spans="1:35" s="71" customFormat="1" x14ac:dyDescent="0.25">
      <c r="A17" s="71" t="s">
        <v>81</v>
      </c>
      <c r="B17">
        <v>9.9299999999999999E-2</v>
      </c>
      <c r="C17" s="5">
        <f t="shared" si="0"/>
        <v>99.637620000000013</v>
      </c>
      <c r="G17">
        <v>0.1016</v>
      </c>
      <c r="H17" s="5">
        <f t="shared" si="1"/>
        <v>101.94544</v>
      </c>
      <c r="L17">
        <v>0.1004</v>
      </c>
      <c r="M17" s="5">
        <f t="shared" si="2"/>
        <v>100.74136000000001</v>
      </c>
      <c r="P17">
        <v>0.10150000000000001</v>
      </c>
      <c r="Q17" s="5">
        <f t="shared" si="3"/>
        <v>101.8451</v>
      </c>
      <c r="T17">
        <v>0.1022</v>
      </c>
      <c r="U17" s="5">
        <f t="shared" si="4"/>
        <v>102.54748000000001</v>
      </c>
      <c r="X17">
        <v>0.1009</v>
      </c>
      <c r="Y17" s="5">
        <f t="shared" si="5"/>
        <v>101.24306000000001</v>
      </c>
      <c r="AB17">
        <v>0.10009999999999999</v>
      </c>
      <c r="AC17" s="5">
        <f t="shared" si="6"/>
        <v>100.44034000000001</v>
      </c>
      <c r="AF17">
        <v>0.1003</v>
      </c>
      <c r="AG17" s="5">
        <f t="shared" si="7"/>
        <v>100.64102000000001</v>
      </c>
    </row>
    <row r="18" spans="1:35" s="71" customFormat="1" x14ac:dyDescent="0.25">
      <c r="A18" s="71" t="s">
        <v>82</v>
      </c>
      <c r="B18">
        <v>0.1003</v>
      </c>
      <c r="C18" s="5">
        <f t="shared" si="0"/>
        <v>100.64102000000001</v>
      </c>
      <c r="G18">
        <v>0.1008</v>
      </c>
      <c r="H18" s="5">
        <f t="shared" si="1"/>
        <v>101.14272000000001</v>
      </c>
      <c r="L18">
        <v>9.8299999999999998E-2</v>
      </c>
      <c r="M18" s="5">
        <f t="shared" si="2"/>
        <v>98.634220000000013</v>
      </c>
      <c r="P18">
        <v>0.10050000000000001</v>
      </c>
      <c r="Q18" s="5">
        <f t="shared" si="3"/>
        <v>100.8417</v>
      </c>
      <c r="T18">
        <v>0.1003</v>
      </c>
      <c r="U18" s="5">
        <f t="shared" si="4"/>
        <v>100.64102000000001</v>
      </c>
      <c r="X18">
        <v>0.1016</v>
      </c>
      <c r="Y18" s="5">
        <f t="shared" si="5"/>
        <v>101.94544</v>
      </c>
      <c r="AB18">
        <v>9.7500000000000003E-2</v>
      </c>
      <c r="AC18" s="5">
        <f t="shared" si="6"/>
        <v>97.83150000000002</v>
      </c>
      <c r="AF18">
        <v>9.8599999999999993E-2</v>
      </c>
      <c r="AG18" s="5">
        <f t="shared" si="7"/>
        <v>98.935239999999993</v>
      </c>
    </row>
    <row r="19" spans="1:35" s="71" customFormat="1" x14ac:dyDescent="0.25">
      <c r="A19" s="71" t="s">
        <v>83</v>
      </c>
      <c r="B19">
        <v>0.1009</v>
      </c>
      <c r="C19" s="5">
        <f t="shared" si="0"/>
        <v>101.24306000000001</v>
      </c>
      <c r="G19">
        <v>0.1</v>
      </c>
      <c r="H19" s="5">
        <f t="shared" si="1"/>
        <v>100.34000000000002</v>
      </c>
      <c r="L19">
        <v>0.1008</v>
      </c>
      <c r="M19" s="5">
        <f t="shared" si="2"/>
        <v>101.14272000000001</v>
      </c>
      <c r="P19">
        <v>0.10199999999999999</v>
      </c>
      <c r="Q19" s="5">
        <f t="shared" si="3"/>
        <v>102.3468</v>
      </c>
      <c r="T19">
        <v>0.1012</v>
      </c>
      <c r="U19" s="5">
        <f t="shared" si="4"/>
        <v>101.54408000000001</v>
      </c>
      <c r="X19">
        <v>0.1008</v>
      </c>
      <c r="Y19" s="5">
        <f t="shared" si="5"/>
        <v>101.14272000000001</v>
      </c>
      <c r="AB19">
        <v>9.9099999999999994E-2</v>
      </c>
      <c r="AC19" s="5">
        <f t="shared" si="6"/>
        <v>99.436940000000007</v>
      </c>
      <c r="AF19">
        <v>0.1008</v>
      </c>
      <c r="AG19" s="5">
        <f t="shared" si="7"/>
        <v>101.14272000000001</v>
      </c>
    </row>
    <row r="20" spans="1:35" s="71" customFormat="1" x14ac:dyDescent="0.25">
      <c r="A20" s="71" t="s">
        <v>84</v>
      </c>
      <c r="B20">
        <v>0.10100000000000001</v>
      </c>
      <c r="C20" s="5">
        <f t="shared" si="0"/>
        <v>101.34340000000002</v>
      </c>
      <c r="G20">
        <v>0.10199999999999999</v>
      </c>
      <c r="H20" s="5">
        <f t="shared" si="1"/>
        <v>102.3468</v>
      </c>
      <c r="L20">
        <v>0.1002</v>
      </c>
      <c r="M20" s="5">
        <f t="shared" si="2"/>
        <v>100.54068000000001</v>
      </c>
      <c r="P20">
        <v>0.1011</v>
      </c>
      <c r="Q20" s="5">
        <f t="shared" si="3"/>
        <v>101.44374000000001</v>
      </c>
      <c r="T20">
        <v>0.1011</v>
      </c>
      <c r="U20" s="5">
        <f t="shared" si="4"/>
        <v>101.44374000000001</v>
      </c>
      <c r="X20">
        <v>0.1</v>
      </c>
      <c r="Y20" s="5">
        <f t="shared" si="5"/>
        <v>100.34000000000002</v>
      </c>
      <c r="AB20">
        <v>0.10009999999999999</v>
      </c>
      <c r="AC20" s="5">
        <f t="shared" si="6"/>
        <v>100.44034000000001</v>
      </c>
      <c r="AF20">
        <v>9.8799999999999999E-2</v>
      </c>
      <c r="AG20" s="5">
        <f t="shared" si="7"/>
        <v>99.135919999999999</v>
      </c>
    </row>
    <row r="21" spans="1:35" s="71" customFormat="1" x14ac:dyDescent="0.25">
      <c r="A21" s="71" t="s">
        <v>85</v>
      </c>
      <c r="B21">
        <v>0.1007</v>
      </c>
      <c r="C21" s="5">
        <f t="shared" si="0"/>
        <v>101.04237999999999</v>
      </c>
      <c r="G21">
        <v>0.1018</v>
      </c>
      <c r="H21" s="5">
        <f t="shared" si="1"/>
        <v>102.14612000000001</v>
      </c>
      <c r="L21">
        <v>0.1011</v>
      </c>
      <c r="M21" s="5">
        <f t="shared" si="2"/>
        <v>101.44374000000001</v>
      </c>
      <c r="P21">
        <v>0.10290000000000001</v>
      </c>
      <c r="Q21" s="5">
        <f t="shared" si="3"/>
        <v>103.24986000000001</v>
      </c>
      <c r="T21">
        <v>0.10249999999999999</v>
      </c>
      <c r="U21" s="5">
        <f t="shared" si="4"/>
        <v>102.8485</v>
      </c>
      <c r="X21">
        <v>0.1018</v>
      </c>
      <c r="Y21" s="5">
        <f t="shared" si="5"/>
        <v>102.14612000000001</v>
      </c>
      <c r="AB21">
        <v>9.9500000000000005E-2</v>
      </c>
      <c r="AC21" s="5">
        <f t="shared" si="6"/>
        <v>99.838300000000018</v>
      </c>
      <c r="AF21">
        <v>0.1013</v>
      </c>
      <c r="AG21" s="5">
        <f t="shared" si="7"/>
        <v>101.64442000000001</v>
      </c>
    </row>
    <row r="22" spans="1:35" s="71" customFormat="1" x14ac:dyDescent="0.25">
      <c r="A22" s="71" t="s">
        <v>86</v>
      </c>
      <c r="B22">
        <v>0.1003</v>
      </c>
      <c r="C22" s="5">
        <f t="shared" si="0"/>
        <v>100.64102000000001</v>
      </c>
      <c r="G22">
        <v>9.9500000000000005E-2</v>
      </c>
      <c r="H22" s="5">
        <f t="shared" si="1"/>
        <v>99.838300000000018</v>
      </c>
      <c r="L22">
        <v>0.10050000000000001</v>
      </c>
      <c r="M22" s="5">
        <f t="shared" si="2"/>
        <v>100.8417</v>
      </c>
      <c r="P22">
        <v>0.10249999999999999</v>
      </c>
      <c r="Q22" s="5">
        <f t="shared" si="3"/>
        <v>102.8485</v>
      </c>
      <c r="T22">
        <v>0.1008</v>
      </c>
      <c r="U22" s="5">
        <f t="shared" si="4"/>
        <v>101.14272000000001</v>
      </c>
      <c r="X22">
        <v>9.9500000000000005E-2</v>
      </c>
      <c r="Y22" s="5">
        <f t="shared" si="5"/>
        <v>99.838300000000018</v>
      </c>
      <c r="AB22">
        <v>9.8199999999999996E-2</v>
      </c>
      <c r="AC22" s="5">
        <f t="shared" si="6"/>
        <v>98.533880000000011</v>
      </c>
      <c r="AF22">
        <v>0.10050000000000001</v>
      </c>
      <c r="AG22" s="5">
        <f t="shared" si="7"/>
        <v>100.8417</v>
      </c>
    </row>
    <row r="23" spans="1:35" s="71" customFormat="1" x14ac:dyDescent="0.25">
      <c r="A23" s="71" t="s">
        <v>87</v>
      </c>
      <c r="B23">
        <v>0.1011</v>
      </c>
      <c r="C23" s="5">
        <f t="shared" si="0"/>
        <v>101.44374000000001</v>
      </c>
      <c r="G23">
        <v>0.1011</v>
      </c>
      <c r="H23" s="5">
        <f t="shared" si="1"/>
        <v>101.44374000000001</v>
      </c>
      <c r="L23">
        <v>0.1003</v>
      </c>
      <c r="M23" s="5">
        <f t="shared" si="2"/>
        <v>100.64102000000001</v>
      </c>
      <c r="P23">
        <v>0.1022</v>
      </c>
      <c r="Q23" s="5">
        <f t="shared" si="3"/>
        <v>102.54748000000001</v>
      </c>
      <c r="T23">
        <v>0.1012</v>
      </c>
      <c r="U23" s="5">
        <f t="shared" si="4"/>
        <v>101.54408000000001</v>
      </c>
      <c r="X23">
        <v>0.1016</v>
      </c>
      <c r="Y23" s="5">
        <f t="shared" si="5"/>
        <v>101.94544</v>
      </c>
      <c r="AB23">
        <v>0.1002</v>
      </c>
      <c r="AC23" s="5">
        <f t="shared" si="6"/>
        <v>100.54068000000001</v>
      </c>
      <c r="AF23">
        <v>0.1016</v>
      </c>
      <c r="AG23" s="5">
        <f t="shared" si="7"/>
        <v>101.94544</v>
      </c>
    </row>
    <row r="24" spans="1:35" s="71" customFormat="1" x14ac:dyDescent="0.25">
      <c r="B24"/>
      <c r="G24"/>
    </row>
    <row r="25" spans="1:35" s="71" customFormat="1" x14ac:dyDescent="0.25">
      <c r="B25"/>
      <c r="G25"/>
    </row>
    <row r="26" spans="1:35" s="71" customFormat="1" x14ac:dyDescent="0.25">
      <c r="A26" s="17" t="s">
        <v>88</v>
      </c>
      <c r="B26"/>
      <c r="C26" s="7">
        <f>AVERAGE(C14:C23)</f>
        <v>100.71125800000002</v>
      </c>
      <c r="D26" s="71" t="s">
        <v>89</v>
      </c>
      <c r="G26"/>
      <c r="H26" s="7">
        <f>AVERAGE(H14:H23)</f>
        <v>101.41363800000002</v>
      </c>
      <c r="I26" s="71" t="s">
        <v>89</v>
      </c>
      <c r="M26" s="7">
        <f>AVERAGE(M14:M23)</f>
        <v>100.52061200000003</v>
      </c>
      <c r="N26" s="71" t="s">
        <v>89</v>
      </c>
      <c r="Q26" s="7">
        <f>AVERAGE(Q14:Q23)</f>
        <v>101.905304</v>
      </c>
      <c r="R26" s="71" t="s">
        <v>89</v>
      </c>
      <c r="U26" s="7">
        <f>AVERAGE(U14:U23)</f>
        <v>101.814998</v>
      </c>
      <c r="V26" s="71" t="s">
        <v>89</v>
      </c>
      <c r="Y26" s="7">
        <f>AVERAGE(Y14:Y23)</f>
        <v>101.30326400000001</v>
      </c>
      <c r="Z26" s="71" t="s">
        <v>89</v>
      </c>
      <c r="AC26" s="7">
        <f>AVERAGE(AC14:AC23)</f>
        <v>99.848334000000023</v>
      </c>
      <c r="AD26" s="71" t="s">
        <v>89</v>
      </c>
      <c r="AG26" s="7">
        <f>AVERAGE(AG14:AG23)</f>
        <v>100.49051000000001</v>
      </c>
      <c r="AH26" s="71" t="s">
        <v>89</v>
      </c>
    </row>
    <row r="27" spans="1:35" s="71" customFormat="1" x14ac:dyDescent="0.25">
      <c r="A27" s="17" t="s">
        <v>96</v>
      </c>
      <c r="B27"/>
      <c r="C27" s="7">
        <f>B10-C26</f>
        <v>-0.71125800000001504</v>
      </c>
      <c r="D27" s="18">
        <v>0.2</v>
      </c>
      <c r="E27" s="71" t="s">
        <v>6</v>
      </c>
      <c r="G27"/>
      <c r="H27" s="7">
        <f>G10-H26</f>
        <v>-1.4136380000000202</v>
      </c>
      <c r="I27" s="18">
        <v>0.2</v>
      </c>
      <c r="J27" s="71" t="s">
        <v>6</v>
      </c>
      <c r="M27" s="7">
        <f>L10-M26</f>
        <v>-0.52061200000002827</v>
      </c>
      <c r="N27" s="18">
        <v>0.2</v>
      </c>
      <c r="O27" s="71" t="s">
        <v>6</v>
      </c>
      <c r="Q27" s="7">
        <f>P10-Q26</f>
        <v>-1.905304000000001</v>
      </c>
      <c r="R27" s="18">
        <v>0.2</v>
      </c>
      <c r="S27" s="71" t="s">
        <v>6</v>
      </c>
      <c r="U27" s="7">
        <f>T10-U26</f>
        <v>-1.8149980000000028</v>
      </c>
      <c r="V27" s="18">
        <v>0.2</v>
      </c>
      <c r="W27" s="71" t="s">
        <v>6</v>
      </c>
      <c r="Y27" s="7">
        <f>X10-Y26</f>
        <v>-1.3032640000000129</v>
      </c>
      <c r="Z27" s="18">
        <v>0.2</v>
      </c>
      <c r="AA27" s="71" t="s">
        <v>6</v>
      </c>
      <c r="AC27" s="7">
        <f>AB10-AC26</f>
        <v>0.15166599999997743</v>
      </c>
      <c r="AD27" s="18">
        <v>0.2</v>
      </c>
      <c r="AE27" s="71" t="s">
        <v>6</v>
      </c>
      <c r="AG27" s="7">
        <f>AF10-AG26</f>
        <v>-0.49051000000001466</v>
      </c>
      <c r="AH27" s="18">
        <v>0.2</v>
      </c>
      <c r="AI27" s="71" t="s">
        <v>6</v>
      </c>
    </row>
    <row r="28" spans="1:35" s="71" customFormat="1" x14ac:dyDescent="0.25">
      <c r="A28" s="17" t="s">
        <v>90</v>
      </c>
      <c r="B28"/>
      <c r="C28" s="7">
        <f>ABS((B10-C26)/B10)*100</f>
        <v>0.71125800000001504</v>
      </c>
      <c r="D28" s="18">
        <v>8</v>
      </c>
      <c r="E28" s="71" t="s">
        <v>91</v>
      </c>
      <c r="G28"/>
      <c r="H28" s="7">
        <f>ABS((G10-H26)/G10)*100</f>
        <v>1.4136380000000202</v>
      </c>
      <c r="I28" s="18">
        <v>8</v>
      </c>
      <c r="J28" s="71" t="s">
        <v>91</v>
      </c>
      <c r="M28" s="7">
        <f>ABS((L10-M26)/L10)*100</f>
        <v>0.52061200000002827</v>
      </c>
      <c r="N28" s="18">
        <v>8</v>
      </c>
      <c r="O28" s="71" t="s">
        <v>91</v>
      </c>
      <c r="Q28" s="7">
        <f>ABS((P10-Q26)/P10)*100</f>
        <v>1.905304000000001</v>
      </c>
      <c r="R28" s="18">
        <v>8</v>
      </c>
      <c r="S28" s="71" t="s">
        <v>91</v>
      </c>
      <c r="U28" s="7">
        <f>ABS((T10-U26)/T10)*100</f>
        <v>1.8149980000000028</v>
      </c>
      <c r="V28" s="18">
        <v>8</v>
      </c>
      <c r="W28" s="71" t="s">
        <v>91</v>
      </c>
      <c r="Y28" s="7">
        <f>ABS((X10-Y26)/X10)*100</f>
        <v>1.3032640000000129</v>
      </c>
      <c r="Z28" s="18">
        <v>8</v>
      </c>
      <c r="AA28" s="71" t="s">
        <v>91</v>
      </c>
      <c r="AC28" s="7">
        <f>ABS((AB10-AC26)/AB10)*100</f>
        <v>0.15166599999997743</v>
      </c>
      <c r="AD28" s="18">
        <v>8</v>
      </c>
      <c r="AE28" s="71" t="s">
        <v>91</v>
      </c>
      <c r="AG28" s="7">
        <f>ABS((AF10-AG26)/AF10)*100</f>
        <v>0.49051000000001466</v>
      </c>
      <c r="AH28" s="18">
        <v>8</v>
      </c>
      <c r="AI28" s="71" t="s">
        <v>91</v>
      </c>
    </row>
    <row r="29" spans="1:35" s="71" customFormat="1" x14ac:dyDescent="0.25">
      <c r="A29" s="17" t="s">
        <v>92</v>
      </c>
      <c r="B29"/>
      <c r="C29" s="7">
        <f>STDEV(C14:C23)</f>
        <v>0.73438095856760111</v>
      </c>
      <c r="D29" s="18">
        <v>0.1</v>
      </c>
      <c r="E29" s="71" t="s">
        <v>6</v>
      </c>
      <c r="G29"/>
      <c r="H29" s="7">
        <f>STDEV(H14:H23)</f>
        <v>0.79859826526510613</v>
      </c>
      <c r="I29" s="18">
        <v>0.1</v>
      </c>
      <c r="J29" s="71" t="s">
        <v>6</v>
      </c>
      <c r="M29" s="7">
        <f>STDEV(M14:M23)</f>
        <v>0.95636414000340175</v>
      </c>
      <c r="N29" s="18">
        <v>0.1</v>
      </c>
      <c r="O29" s="71" t="s">
        <v>6</v>
      </c>
      <c r="Q29" s="7">
        <f>STDEV(Q14:Q23)</f>
        <v>0.92230358356068742</v>
      </c>
      <c r="R29" s="18">
        <v>0.1</v>
      </c>
      <c r="S29" s="71" t="s">
        <v>6</v>
      </c>
      <c r="U29" s="7">
        <f>STDEV(U14:U23)</f>
        <v>0.67732596842780435</v>
      </c>
      <c r="V29" s="18">
        <v>0.1</v>
      </c>
      <c r="W29" s="71" t="s">
        <v>6</v>
      </c>
      <c r="Y29" s="7">
        <f>STDEV(Y14:Y23)</f>
        <v>0.85560731183826633</v>
      </c>
      <c r="Z29" s="18">
        <v>0.1</v>
      </c>
      <c r="AA29" s="71" t="s">
        <v>6</v>
      </c>
      <c r="AC29" s="7">
        <f>STDEV(AC14:AC23)</f>
        <v>0.96411140734990652</v>
      </c>
      <c r="AD29" s="18">
        <v>0.1</v>
      </c>
      <c r="AE29" s="71" t="s">
        <v>6</v>
      </c>
      <c r="AG29" s="7">
        <f>STDEV(AG14:AG23)</f>
        <v>1.1713498283509436</v>
      </c>
      <c r="AH29" s="18">
        <v>0.1</v>
      </c>
      <c r="AI29" s="71" t="s">
        <v>6</v>
      </c>
    </row>
    <row r="30" spans="1:35" s="71" customFormat="1" x14ac:dyDescent="0.25">
      <c r="A30" s="17" t="s">
        <v>93</v>
      </c>
      <c r="B30"/>
      <c r="C30" s="10">
        <f>C29*100/C26</f>
        <v>0.72919450432006427</v>
      </c>
      <c r="D30" s="18">
        <v>5</v>
      </c>
      <c r="E30" s="71" t="s">
        <v>91</v>
      </c>
      <c r="G30"/>
      <c r="H30" s="10">
        <f>H29*100/H26</f>
        <v>0.78746634181992958</v>
      </c>
      <c r="I30" s="18">
        <v>5</v>
      </c>
      <c r="J30" s="71" t="s">
        <v>91</v>
      </c>
      <c r="M30" s="10">
        <f>M29*100/M26</f>
        <v>0.95141098027079418</v>
      </c>
      <c r="N30" s="18">
        <v>5</v>
      </c>
      <c r="O30" s="71" t="s">
        <v>91</v>
      </c>
      <c r="Q30" s="10">
        <f>Q29*100/Q26</f>
        <v>0.90505944966386387</v>
      </c>
      <c r="R30" s="18">
        <v>5</v>
      </c>
      <c r="S30" s="71" t="s">
        <v>91</v>
      </c>
      <c r="U30" s="10">
        <f>U29*100/U26</f>
        <v>0.66525166403068081</v>
      </c>
      <c r="V30" s="18">
        <v>5</v>
      </c>
      <c r="W30" s="71" t="s">
        <v>91</v>
      </c>
      <c r="Y30" s="10">
        <f>Y29*100/Y26</f>
        <v>0.8445999448134921</v>
      </c>
      <c r="Z30" s="18">
        <v>5</v>
      </c>
      <c r="AA30" s="71" t="s">
        <v>91</v>
      </c>
      <c r="AC30" s="10">
        <f>AC29*100/AC26</f>
        <v>0.96557585763013964</v>
      </c>
      <c r="AD30" s="18">
        <v>5</v>
      </c>
      <c r="AE30" s="71" t="s">
        <v>91</v>
      </c>
      <c r="AG30" s="10">
        <f>AG29*100/AG26</f>
        <v>1.1656322854276921</v>
      </c>
      <c r="AH30" s="18">
        <v>5</v>
      </c>
      <c r="AI30" s="71" t="s">
        <v>91</v>
      </c>
    </row>
    <row r="47" ht="14.25" customHeight="1" x14ac:dyDescent="0.25"/>
    <row r="55" spans="1:26" x14ac:dyDescent="0.25">
      <c r="A55" t="s">
        <v>161</v>
      </c>
      <c r="B55">
        <v>100</v>
      </c>
    </row>
    <row r="56" spans="1:26" x14ac:dyDescent="0.25">
      <c r="B56" t="s">
        <v>173</v>
      </c>
      <c r="F56" t="s">
        <v>174</v>
      </c>
      <c r="J56" t="s">
        <v>179</v>
      </c>
      <c r="N56" t="s">
        <v>180</v>
      </c>
      <c r="P56" t="s">
        <v>181</v>
      </c>
      <c r="V56" t="s">
        <v>182</v>
      </c>
      <c r="X56" t="s">
        <v>183</v>
      </c>
    </row>
    <row r="57" spans="1:26" x14ac:dyDescent="0.25">
      <c r="B57" t="s">
        <v>175</v>
      </c>
      <c r="C57" t="s">
        <v>176</v>
      </c>
      <c r="D57" t="s">
        <v>162</v>
      </c>
      <c r="F57" t="s">
        <v>177</v>
      </c>
      <c r="G57" t="s">
        <v>178</v>
      </c>
      <c r="H57" t="s">
        <v>162</v>
      </c>
      <c r="J57" t="s">
        <v>177</v>
      </c>
      <c r="K57" t="s">
        <v>178</v>
      </c>
      <c r="L57" t="s">
        <v>162</v>
      </c>
      <c r="N57" t="s">
        <v>177</v>
      </c>
      <c r="O57" t="s">
        <v>178</v>
      </c>
      <c r="P57" t="s">
        <v>177</v>
      </c>
      <c r="Q57" t="s">
        <v>178</v>
      </c>
      <c r="R57" t="s">
        <v>162</v>
      </c>
      <c r="T57" t="s">
        <v>162</v>
      </c>
      <c r="V57" t="s">
        <v>177</v>
      </c>
      <c r="W57" t="s">
        <v>178</v>
      </c>
      <c r="X57" t="s">
        <v>177</v>
      </c>
      <c r="Y57" t="s">
        <v>178</v>
      </c>
      <c r="Z57" t="s">
        <v>162</v>
      </c>
    </row>
    <row r="58" spans="1:26" x14ac:dyDescent="0.25">
      <c r="A58" t="s">
        <v>163</v>
      </c>
      <c r="F58">
        <v>0.1013</v>
      </c>
      <c r="J58">
        <v>0.1003</v>
      </c>
      <c r="N58">
        <v>0.1021</v>
      </c>
      <c r="P58">
        <v>0.1016</v>
      </c>
      <c r="V58">
        <v>0.1003</v>
      </c>
      <c r="X58">
        <v>9.8299999999999998E-2</v>
      </c>
    </row>
    <row r="59" spans="1:26" x14ac:dyDescent="0.25">
      <c r="A59" t="s">
        <v>164</v>
      </c>
      <c r="F59">
        <v>0.1016</v>
      </c>
      <c r="J59">
        <v>9.8699999999999996E-2</v>
      </c>
      <c r="N59">
        <v>0.1004</v>
      </c>
      <c r="P59">
        <v>0.10199999999999999</v>
      </c>
      <c r="V59">
        <v>0.1</v>
      </c>
      <c r="X59">
        <v>0.1009</v>
      </c>
    </row>
    <row r="60" spans="1:26" x14ac:dyDescent="0.25">
      <c r="A60" t="s">
        <v>165</v>
      </c>
      <c r="F60">
        <v>0.10100000000000001</v>
      </c>
      <c r="J60">
        <v>0.1012</v>
      </c>
      <c r="N60">
        <v>0.1004</v>
      </c>
      <c r="P60">
        <v>0.1018</v>
      </c>
      <c r="V60">
        <v>0.10009999999999999</v>
      </c>
      <c r="X60">
        <v>0.1004</v>
      </c>
    </row>
    <row r="61" spans="1:26" x14ac:dyDescent="0.25">
      <c r="A61" t="s">
        <v>166</v>
      </c>
      <c r="F61">
        <v>0.1016</v>
      </c>
      <c r="J61">
        <v>0.1004</v>
      </c>
      <c r="N61">
        <v>0.10150000000000001</v>
      </c>
      <c r="P61">
        <v>0.1022</v>
      </c>
      <c r="V61">
        <v>0.10009999999999999</v>
      </c>
      <c r="X61">
        <v>0.1003</v>
      </c>
    </row>
    <row r="62" spans="1:26" x14ac:dyDescent="0.25">
      <c r="A62" t="s">
        <v>167</v>
      </c>
      <c r="F62">
        <v>0.1008</v>
      </c>
      <c r="J62">
        <v>9.8299999999999998E-2</v>
      </c>
      <c r="N62">
        <v>0.10050000000000001</v>
      </c>
      <c r="P62">
        <v>0.1003</v>
      </c>
      <c r="V62">
        <v>9.7500000000000003E-2</v>
      </c>
      <c r="X62">
        <v>9.8599999999999993E-2</v>
      </c>
    </row>
    <row r="63" spans="1:26" x14ac:dyDescent="0.25">
      <c r="A63" t="s">
        <v>168</v>
      </c>
      <c r="F63">
        <v>0.1</v>
      </c>
      <c r="J63">
        <v>0.1008</v>
      </c>
      <c r="N63">
        <v>0.10199999999999999</v>
      </c>
      <c r="P63">
        <v>0.1012</v>
      </c>
      <c r="V63">
        <v>9.9099999999999994E-2</v>
      </c>
      <c r="X63">
        <v>0.1008</v>
      </c>
    </row>
    <row r="64" spans="1:26" x14ac:dyDescent="0.25">
      <c r="A64" t="s">
        <v>169</v>
      </c>
      <c r="F64">
        <v>0.10199999999999999</v>
      </c>
      <c r="J64">
        <v>0.1002</v>
      </c>
      <c r="N64">
        <v>0.1011</v>
      </c>
      <c r="P64">
        <v>0.1011</v>
      </c>
      <c r="V64">
        <v>0.10009999999999999</v>
      </c>
      <c r="X64">
        <v>9.8799999999999999E-2</v>
      </c>
    </row>
    <row r="65" spans="1:24" x14ac:dyDescent="0.25">
      <c r="A65" t="s">
        <v>170</v>
      </c>
      <c r="F65">
        <v>0.1018</v>
      </c>
      <c r="J65">
        <v>0.1011</v>
      </c>
      <c r="N65">
        <v>0.10290000000000001</v>
      </c>
      <c r="P65">
        <v>0.10249999999999999</v>
      </c>
      <c r="V65">
        <v>9.9500000000000005E-2</v>
      </c>
      <c r="X65">
        <v>0.1013</v>
      </c>
    </row>
    <row r="66" spans="1:24" x14ac:dyDescent="0.25">
      <c r="A66" t="s">
        <v>171</v>
      </c>
      <c r="F66">
        <v>9.9500000000000005E-2</v>
      </c>
      <c r="J66">
        <v>0.10050000000000001</v>
      </c>
      <c r="N66">
        <v>0.10249999999999999</v>
      </c>
      <c r="P66">
        <v>0.1008</v>
      </c>
      <c r="V66">
        <v>9.8199999999999996E-2</v>
      </c>
      <c r="X66">
        <v>0.10050000000000001</v>
      </c>
    </row>
    <row r="67" spans="1:24" x14ac:dyDescent="0.25">
      <c r="A67" t="s">
        <v>172</v>
      </c>
      <c r="F67">
        <v>0.1011</v>
      </c>
      <c r="J67">
        <v>0.1003</v>
      </c>
      <c r="N67">
        <v>0.1022</v>
      </c>
      <c r="P67">
        <v>0.1012</v>
      </c>
      <c r="V67">
        <v>0.1002</v>
      </c>
      <c r="X67">
        <v>0.1016</v>
      </c>
    </row>
  </sheetData>
  <mergeCells count="8">
    <mergeCell ref="X10:Z10"/>
    <mergeCell ref="AB10:AD10"/>
    <mergeCell ref="AF10:AH10"/>
    <mergeCell ref="B10:D10"/>
    <mergeCell ref="G10:I10"/>
    <mergeCell ref="L10:N10"/>
    <mergeCell ref="P10:R10"/>
    <mergeCell ref="T10:V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4" sqref="D4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98</v>
      </c>
    </row>
    <row r="4" spans="1:12" x14ac:dyDescent="0.25">
      <c r="A4" s="2" t="s">
        <v>69</v>
      </c>
      <c r="B4" s="13" t="s">
        <v>18</v>
      </c>
    </row>
    <row r="5" spans="1:12" x14ac:dyDescent="0.25">
      <c r="A5" s="2" t="s">
        <v>71</v>
      </c>
      <c r="B5" s="3">
        <v>45334</v>
      </c>
      <c r="D5" s="21"/>
    </row>
    <row r="6" spans="1:12" x14ac:dyDescent="0.25">
      <c r="A6" s="2" t="s">
        <v>72</v>
      </c>
      <c r="B6" s="2">
        <v>1.0034000000000001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100</v>
      </c>
      <c r="C10" s="72"/>
      <c r="D10" s="72"/>
      <c r="F10" s="72">
        <v>500</v>
      </c>
      <c r="G10" s="72"/>
      <c r="H10" s="72"/>
      <c r="J10" s="72">
        <v>1000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7">
        <v>0.10199999999999999</v>
      </c>
      <c r="C14" s="5">
        <f t="shared" ref="C14:C23" si="0">(B14+B$7)*B$6*1000</f>
        <v>102.3468</v>
      </c>
      <c r="F14" s="7">
        <v>0.503</v>
      </c>
      <c r="G14" s="5">
        <f t="shared" ref="G14:G23" si="1">(F14+B$7)*B$6*1000</f>
        <v>504.71019999999999</v>
      </c>
      <c r="J14" s="7">
        <v>1</v>
      </c>
      <c r="K14" s="5">
        <f t="shared" ref="K14:K23" si="2">(J14+B$7)*B$6*1000</f>
        <v>1003.4000000000001</v>
      </c>
    </row>
    <row r="15" spans="1:12" x14ac:dyDescent="0.25">
      <c r="A15" s="1" t="s">
        <v>79</v>
      </c>
      <c r="B15" s="7">
        <v>0.10100000000000001</v>
      </c>
      <c r="C15" s="5">
        <f t="shared" si="0"/>
        <v>101.34340000000002</v>
      </c>
      <c r="F15" s="7">
        <v>0.502</v>
      </c>
      <c r="G15" s="5">
        <f t="shared" si="1"/>
        <v>503.70679999999999</v>
      </c>
      <c r="J15" s="7">
        <v>0.999</v>
      </c>
      <c r="K15" s="5">
        <f t="shared" si="2"/>
        <v>1002.3965999999999</v>
      </c>
    </row>
    <row r="16" spans="1:12" x14ac:dyDescent="0.25">
      <c r="A16" s="1" t="s">
        <v>80</v>
      </c>
      <c r="B16" s="7">
        <v>0.10299999999999999</v>
      </c>
      <c r="C16" s="5">
        <f t="shared" si="0"/>
        <v>103.3502</v>
      </c>
      <c r="F16" s="7">
        <v>0.504</v>
      </c>
      <c r="G16" s="5">
        <f t="shared" si="1"/>
        <v>505.71359999999999</v>
      </c>
      <c r="J16" s="7">
        <v>1.002</v>
      </c>
      <c r="K16" s="5">
        <f t="shared" si="2"/>
        <v>1005.4068000000001</v>
      </c>
    </row>
    <row r="17" spans="1:13" x14ac:dyDescent="0.25">
      <c r="A17" s="1" t="s">
        <v>81</v>
      </c>
      <c r="B17" s="7">
        <v>9.8000000000000004E-2</v>
      </c>
      <c r="C17" s="5">
        <f t="shared" si="0"/>
        <v>98.333200000000005</v>
      </c>
      <c r="F17" s="7">
        <v>0.498</v>
      </c>
      <c r="G17" s="5">
        <f t="shared" si="1"/>
        <v>499.69320000000005</v>
      </c>
      <c r="J17" s="7">
        <v>1.0009999999999999</v>
      </c>
      <c r="K17" s="5">
        <f t="shared" si="2"/>
        <v>1004.4033999999999</v>
      </c>
    </row>
    <row r="18" spans="1:13" x14ac:dyDescent="0.25">
      <c r="A18" s="1" t="s">
        <v>82</v>
      </c>
      <c r="B18" s="7">
        <v>9.9000000000000005E-2</v>
      </c>
      <c r="C18" s="5">
        <f t="shared" si="0"/>
        <v>99.336600000000004</v>
      </c>
      <c r="F18" s="7">
        <v>0.5</v>
      </c>
      <c r="G18" s="5">
        <f t="shared" si="1"/>
        <v>501.70000000000005</v>
      </c>
      <c r="J18" s="7">
        <v>0.998</v>
      </c>
      <c r="K18" s="5">
        <f t="shared" si="2"/>
        <v>1001.3932000000001</v>
      </c>
    </row>
    <row r="19" spans="1:13" x14ac:dyDescent="0.25">
      <c r="A19" s="1" t="s">
        <v>83</v>
      </c>
      <c r="B19" s="7">
        <v>0.1</v>
      </c>
      <c r="C19" s="5">
        <f t="shared" si="0"/>
        <v>100.34000000000002</v>
      </c>
      <c r="F19" s="10">
        <v>0.499</v>
      </c>
      <c r="G19" s="5">
        <f t="shared" si="1"/>
        <v>500.69660000000005</v>
      </c>
      <c r="J19" s="7">
        <v>0.999</v>
      </c>
      <c r="K19" s="5">
        <f t="shared" si="2"/>
        <v>1002.3965999999999</v>
      </c>
    </row>
    <row r="20" spans="1:13" x14ac:dyDescent="0.25">
      <c r="A20" s="1" t="s">
        <v>84</v>
      </c>
      <c r="B20" s="7">
        <v>0.10100000000000001</v>
      </c>
      <c r="C20" s="5">
        <f t="shared" si="0"/>
        <v>101.34340000000002</v>
      </c>
      <c r="F20" s="7">
        <v>0.499</v>
      </c>
      <c r="G20" s="5">
        <f t="shared" si="1"/>
        <v>500.69660000000005</v>
      </c>
      <c r="J20" s="7">
        <v>1.002</v>
      </c>
      <c r="K20" s="5">
        <f t="shared" si="2"/>
        <v>1005.4068000000001</v>
      </c>
    </row>
    <row r="21" spans="1:13" x14ac:dyDescent="0.25">
      <c r="A21" s="1" t="s">
        <v>85</v>
      </c>
      <c r="B21" s="7">
        <v>9.8000000000000004E-2</v>
      </c>
      <c r="C21" s="5">
        <f t="shared" si="0"/>
        <v>98.333200000000005</v>
      </c>
      <c r="F21" s="7">
        <v>0.5</v>
      </c>
      <c r="G21" s="5">
        <f t="shared" si="1"/>
        <v>501.70000000000005</v>
      </c>
      <c r="J21" s="7">
        <v>0.999</v>
      </c>
      <c r="K21" s="5">
        <f t="shared" si="2"/>
        <v>1002.3965999999999</v>
      </c>
    </row>
    <row r="22" spans="1:13" x14ac:dyDescent="0.25">
      <c r="A22" s="1" t="s">
        <v>86</v>
      </c>
      <c r="B22" s="7">
        <v>9.9000000000000005E-2</v>
      </c>
      <c r="C22" s="5">
        <f t="shared" si="0"/>
        <v>99.336600000000004</v>
      </c>
      <c r="F22" s="7">
        <v>0.501</v>
      </c>
      <c r="G22" s="5">
        <f t="shared" si="1"/>
        <v>502.70340000000004</v>
      </c>
      <c r="J22" s="7">
        <v>1</v>
      </c>
      <c r="K22" s="5">
        <f t="shared" si="2"/>
        <v>1003.4000000000001</v>
      </c>
    </row>
    <row r="23" spans="1:13" x14ac:dyDescent="0.25">
      <c r="A23" s="1" t="s">
        <v>87</v>
      </c>
      <c r="B23" s="7">
        <v>0.10199999999999999</v>
      </c>
      <c r="C23" s="5">
        <f t="shared" si="0"/>
        <v>102.3468</v>
      </c>
      <c r="F23" s="7">
        <v>0.503</v>
      </c>
      <c r="G23" s="5">
        <f t="shared" si="1"/>
        <v>504.71019999999999</v>
      </c>
      <c r="J23" s="7">
        <v>1.0009999999999999</v>
      </c>
      <c r="K23" s="5">
        <f t="shared" si="2"/>
        <v>1004.4033999999999</v>
      </c>
    </row>
    <row r="26" spans="1:13" x14ac:dyDescent="0.25">
      <c r="A26" s="17" t="s">
        <v>88</v>
      </c>
      <c r="C26" s="7">
        <f>SUM(C14:C23)/10</f>
        <v>100.64102</v>
      </c>
      <c r="D26" s="1" t="s">
        <v>89</v>
      </c>
      <c r="G26" s="7">
        <f>SUM(G14:G23)/10</f>
        <v>502.60306000000003</v>
      </c>
      <c r="H26" s="1" t="s">
        <v>89</v>
      </c>
      <c r="K26" s="7">
        <f>SUM(K14:K23)/10</f>
        <v>1003.5003399999999</v>
      </c>
      <c r="L26" s="1" t="s">
        <v>89</v>
      </c>
    </row>
    <row r="27" spans="1:13" x14ac:dyDescent="0.25">
      <c r="A27" s="17" t="s">
        <v>90</v>
      </c>
      <c r="C27" s="7">
        <f>B10-C26</f>
        <v>-0.64101999999999748</v>
      </c>
      <c r="D27" s="14">
        <v>0.2</v>
      </c>
      <c r="E27" s="1" t="s">
        <v>6</v>
      </c>
      <c r="G27" s="7">
        <f>F10-G26</f>
        <v>-2.6030600000000277</v>
      </c>
      <c r="H27" s="18">
        <v>0.8</v>
      </c>
      <c r="I27" s="1" t="s">
        <v>6</v>
      </c>
      <c r="K27" s="7">
        <f>J10-K26</f>
        <v>-3.5003399999999374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0.64101999999999748</v>
      </c>
      <c r="D28" s="14">
        <v>1</v>
      </c>
      <c r="E28" s="1" t="s">
        <v>91</v>
      </c>
      <c r="G28" s="7">
        <f>ABS((F10-G26)/F10)*100</f>
        <v>0.52061200000000551</v>
      </c>
      <c r="H28" s="18">
        <v>0.8</v>
      </c>
      <c r="I28" s="1" t="s">
        <v>91</v>
      </c>
      <c r="K28" s="7">
        <f>ABS((J10-K26)/J10)*100</f>
        <v>0.35003399999999374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1.7729888398470592</v>
      </c>
      <c r="D29" s="18">
        <v>0.1</v>
      </c>
      <c r="E29" s="1" t="s">
        <v>6</v>
      </c>
      <c r="G29" s="7">
        <f>STDEV(G14,G15,G16,G17,G18,G19,G20,G21,G22,G23)</f>
        <v>2.0317301484202783</v>
      </c>
      <c r="H29" s="15">
        <v>0.3</v>
      </c>
      <c r="I29" s="1" t="s">
        <v>6</v>
      </c>
      <c r="K29" s="7">
        <f>STDEV(K14,K15,K16,K17,K18,K19,K20,K21,K22,K23)</f>
        <v>1.3749794084922988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1.7616960160450075</v>
      </c>
      <c r="D30" s="18">
        <v>0.5</v>
      </c>
      <c r="E30" s="1" t="s">
        <v>91</v>
      </c>
      <c r="G30" s="10">
        <f>G29*100/G26</f>
        <v>0.40424149992645853</v>
      </c>
      <c r="H30" s="15">
        <v>0.3</v>
      </c>
      <c r="I30" s="1" t="s">
        <v>91</v>
      </c>
      <c r="K30" s="10">
        <f>K29*100/K26</f>
        <v>0.13701833010762099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B2" sqref="B2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67</v>
      </c>
    </row>
    <row r="3" spans="1:12" x14ac:dyDescent="0.25">
      <c r="A3" s="2" t="s">
        <v>68</v>
      </c>
      <c r="B3" s="2" t="s">
        <v>100</v>
      </c>
    </row>
    <row r="4" spans="1:12" x14ac:dyDescent="0.25">
      <c r="A4" s="2" t="s">
        <v>69</v>
      </c>
      <c r="B4" s="13" t="s">
        <v>21</v>
      </c>
    </row>
    <row r="5" spans="1:12" x14ac:dyDescent="0.25">
      <c r="A5" s="2" t="s">
        <v>71</v>
      </c>
      <c r="B5" s="3">
        <v>45621</v>
      </c>
    </row>
    <row r="6" spans="1:12" x14ac:dyDescent="0.25">
      <c r="A6" s="2" t="s">
        <v>72</v>
      </c>
      <c r="B6" s="2">
        <v>1.0036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1.9900000000000001E-2</v>
      </c>
      <c r="C14" s="5">
        <f t="shared" ref="C14:C23" si="0">(B14+B$7)*B$6*1000</f>
        <v>19.971640000000001</v>
      </c>
      <c r="F14" s="1">
        <v>9.9000000000000005E-2</v>
      </c>
      <c r="G14" s="5">
        <f t="shared" ref="G14:G23" si="1">(F14+B$7)*B$6*1000</f>
        <v>99.356400000000008</v>
      </c>
      <c r="J14" s="1">
        <v>0.19939999999999999</v>
      </c>
      <c r="K14" s="5">
        <f t="shared" ref="K14:K23" si="2">(J14+B$7)*B$6*1000</f>
        <v>200.11784</v>
      </c>
    </row>
    <row r="15" spans="1:12" x14ac:dyDescent="0.25">
      <c r="A15" s="1" t="s">
        <v>79</v>
      </c>
      <c r="B15" s="1">
        <v>2.01E-2</v>
      </c>
      <c r="C15" s="5">
        <f t="shared" si="0"/>
        <v>20.172360000000001</v>
      </c>
      <c r="F15" s="1">
        <v>9.9500000000000005E-2</v>
      </c>
      <c r="G15" s="5">
        <f t="shared" si="1"/>
        <v>99.858200000000011</v>
      </c>
      <c r="J15" s="1">
        <v>0.19950000000000001</v>
      </c>
      <c r="K15" s="5">
        <f t="shared" si="2"/>
        <v>200.21820000000002</v>
      </c>
    </row>
    <row r="16" spans="1:12" x14ac:dyDescent="0.25">
      <c r="A16" s="1" t="s">
        <v>80</v>
      </c>
      <c r="B16" s="1">
        <v>1.9900000000000001E-2</v>
      </c>
      <c r="C16" s="5">
        <f t="shared" si="0"/>
        <v>19.971640000000001</v>
      </c>
      <c r="F16" s="1">
        <v>9.98E-2</v>
      </c>
      <c r="G16" s="5">
        <f t="shared" si="1"/>
        <v>100.15928000000001</v>
      </c>
      <c r="J16" s="1">
        <v>0.19900000000000001</v>
      </c>
      <c r="K16" s="5">
        <f t="shared" si="2"/>
        <v>199.71640000000002</v>
      </c>
    </row>
    <row r="17" spans="1:13" x14ac:dyDescent="0.25">
      <c r="A17" s="1" t="s">
        <v>81</v>
      </c>
      <c r="B17" s="1">
        <v>0.02</v>
      </c>
      <c r="C17" s="5">
        <f t="shared" si="0"/>
        <v>20.072000000000003</v>
      </c>
      <c r="F17" s="1">
        <v>9.9000000000000005E-2</v>
      </c>
      <c r="G17" s="5">
        <f t="shared" si="1"/>
        <v>99.356400000000008</v>
      </c>
      <c r="J17" s="1">
        <v>0.1991</v>
      </c>
      <c r="K17" s="5">
        <f t="shared" si="2"/>
        <v>199.81676000000002</v>
      </c>
    </row>
    <row r="18" spans="1:13" x14ac:dyDescent="0.25">
      <c r="A18" s="1" t="s">
        <v>82</v>
      </c>
      <c r="B18" s="1">
        <v>2.0199999999999999E-2</v>
      </c>
      <c r="C18" s="5">
        <f t="shared" si="0"/>
        <v>20.27272</v>
      </c>
      <c r="F18" s="1">
        <v>9.9699999999999997E-2</v>
      </c>
      <c r="G18" s="5">
        <f t="shared" si="1"/>
        <v>100.05892</v>
      </c>
      <c r="J18" s="1">
        <v>0.1993</v>
      </c>
      <c r="K18" s="5">
        <f t="shared" si="2"/>
        <v>200.01748000000003</v>
      </c>
    </row>
    <row r="19" spans="1:13" x14ac:dyDescent="0.25">
      <c r="A19" s="1" t="s">
        <v>83</v>
      </c>
      <c r="B19" s="1">
        <v>2.01E-2</v>
      </c>
      <c r="C19" s="5">
        <f t="shared" si="0"/>
        <v>20.172360000000001</v>
      </c>
      <c r="F19" s="11">
        <v>9.9299999999999999E-2</v>
      </c>
      <c r="G19" s="5">
        <f t="shared" si="1"/>
        <v>99.657480000000007</v>
      </c>
      <c r="J19" s="1">
        <v>0.20100000000000001</v>
      </c>
      <c r="K19" s="5">
        <f t="shared" si="2"/>
        <v>201.72360000000003</v>
      </c>
    </row>
    <row r="20" spans="1:13" x14ac:dyDescent="0.25">
      <c r="A20" s="1" t="s">
        <v>84</v>
      </c>
      <c r="B20" s="1">
        <v>1.9900000000000001E-2</v>
      </c>
      <c r="C20" s="5">
        <f t="shared" si="0"/>
        <v>19.971640000000001</v>
      </c>
      <c r="F20" s="1">
        <v>9.9000000000000005E-2</v>
      </c>
      <c r="G20" s="5">
        <f t="shared" si="1"/>
        <v>99.356400000000008</v>
      </c>
      <c r="J20" s="1">
        <v>0.2</v>
      </c>
      <c r="K20" s="5">
        <f t="shared" si="2"/>
        <v>200.72</v>
      </c>
    </row>
    <row r="21" spans="1:13" x14ac:dyDescent="0.25">
      <c r="A21" s="1" t="s">
        <v>85</v>
      </c>
      <c r="B21" s="1">
        <v>2.0199999999999999E-2</v>
      </c>
      <c r="C21" s="5">
        <f t="shared" si="0"/>
        <v>20.27272</v>
      </c>
      <c r="F21" s="1">
        <v>9.9199999999999997E-2</v>
      </c>
      <c r="G21" s="5">
        <f t="shared" si="1"/>
        <v>99.557119999999998</v>
      </c>
      <c r="J21" s="1">
        <v>0.19939999999999999</v>
      </c>
      <c r="K21" s="5">
        <f t="shared" si="2"/>
        <v>200.11784</v>
      </c>
    </row>
    <row r="22" spans="1:13" x14ac:dyDescent="0.25">
      <c r="A22" s="1" t="s">
        <v>86</v>
      </c>
      <c r="B22" s="1">
        <v>2.0299999999999999E-2</v>
      </c>
      <c r="C22" s="5">
        <f t="shared" si="0"/>
        <v>20.373079999999998</v>
      </c>
      <c r="F22" s="1">
        <v>9.9900000000000003E-2</v>
      </c>
      <c r="G22" s="5">
        <f t="shared" si="1"/>
        <v>100.25964</v>
      </c>
      <c r="J22" s="1">
        <v>0.1996</v>
      </c>
      <c r="K22" s="5">
        <f t="shared" si="2"/>
        <v>200.31856000000002</v>
      </c>
    </row>
    <row r="23" spans="1:13" x14ac:dyDescent="0.25">
      <c r="A23" s="1" t="s">
        <v>87</v>
      </c>
      <c r="B23" s="1">
        <v>2.01E-2</v>
      </c>
      <c r="C23" s="5">
        <f t="shared" si="0"/>
        <v>20.172360000000001</v>
      </c>
      <c r="F23" s="1">
        <v>9.9000000000000005E-2</v>
      </c>
      <c r="G23" s="5">
        <f t="shared" si="1"/>
        <v>99.356400000000008</v>
      </c>
      <c r="J23" s="1">
        <v>0.19950000000000001</v>
      </c>
      <c r="K23" s="5">
        <f t="shared" si="2"/>
        <v>200.21820000000002</v>
      </c>
    </row>
    <row r="26" spans="1:13" x14ac:dyDescent="0.25">
      <c r="A26" s="17" t="s">
        <v>88</v>
      </c>
      <c r="C26" s="7">
        <f>SUM(C14:C23)/10</f>
        <v>20.142251999999999</v>
      </c>
      <c r="D26" s="1" t="s">
        <v>89</v>
      </c>
      <c r="G26" s="7">
        <f>SUM(G14:G23)/10</f>
        <v>99.697624000000005</v>
      </c>
      <c r="H26" s="1" t="s">
        <v>89</v>
      </c>
      <c r="K26" s="7">
        <f>SUM(K14:K23)/10</f>
        <v>200.29848799999999</v>
      </c>
      <c r="L26" s="1" t="s">
        <v>89</v>
      </c>
    </row>
    <row r="27" spans="1:13" x14ac:dyDescent="0.25">
      <c r="A27" s="17" t="s">
        <v>90</v>
      </c>
      <c r="C27" s="7">
        <f>B10-C26</f>
        <v>-0.14225199999999916</v>
      </c>
      <c r="D27" s="14">
        <v>0.2</v>
      </c>
      <c r="E27" s="1" t="s">
        <v>6</v>
      </c>
      <c r="G27" s="7">
        <f>F10-G26</f>
        <v>0.30237599999999532</v>
      </c>
      <c r="H27" s="18">
        <v>0.8</v>
      </c>
      <c r="I27" s="1" t="s">
        <v>6</v>
      </c>
      <c r="K27" s="7">
        <f>J10-K26</f>
        <v>-0.29848799999999187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0.71125999999999578</v>
      </c>
      <c r="D28" s="14">
        <v>1</v>
      </c>
      <c r="E28" s="1" t="s">
        <v>91</v>
      </c>
      <c r="G28" s="7">
        <f>ABS((F10-G26)/F10)*100</f>
        <v>0.30237599999999532</v>
      </c>
      <c r="H28" s="18">
        <v>0.8</v>
      </c>
      <c r="I28" s="1" t="s">
        <v>91</v>
      </c>
      <c r="K28" s="7">
        <f>ABS((J10-K26)/J10)*100</f>
        <v>0.14924399999999594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0.14232417837848524</v>
      </c>
      <c r="D29" s="18">
        <v>0.1</v>
      </c>
      <c r="E29" s="1" t="s">
        <v>6</v>
      </c>
      <c r="G29" s="7">
        <f>STDEV(G14,G15,G16,G17,G18,G19,G20,G21,G22,G23)</f>
        <v>0.36092410489371995</v>
      </c>
      <c r="H29" s="15">
        <v>0.3</v>
      </c>
      <c r="I29" s="1" t="s">
        <v>6</v>
      </c>
      <c r="K29" s="7">
        <f>STDEV(K14,K15,K16,K17,K18,K19,K20,K21,K22,K23)</f>
        <v>0.57125913475409984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0.7065951631351115</v>
      </c>
      <c r="D30" s="18">
        <v>0.5</v>
      </c>
      <c r="E30" s="1" t="s">
        <v>91</v>
      </c>
      <c r="G30" s="10">
        <f>G29*100/G26</f>
        <v>0.36201876274776612</v>
      </c>
      <c r="H30" s="15">
        <v>0.3</v>
      </c>
      <c r="I30" s="1" t="s">
        <v>91</v>
      </c>
      <c r="K30" s="10">
        <f>K29*100/K26</f>
        <v>0.28520391764220404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6" sqref="G6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101</v>
      </c>
    </row>
    <row r="3" spans="1:12" x14ac:dyDescent="0.25">
      <c r="A3" s="2" t="s">
        <v>68</v>
      </c>
      <c r="B3" s="2" t="s">
        <v>102</v>
      </c>
    </row>
    <row r="4" spans="1:12" x14ac:dyDescent="0.25">
      <c r="A4" s="2" t="s">
        <v>69</v>
      </c>
      <c r="B4" s="13" t="s">
        <v>21</v>
      </c>
      <c r="D4" s="21" t="s">
        <v>70</v>
      </c>
    </row>
    <row r="5" spans="1:12" x14ac:dyDescent="0.25">
      <c r="A5" s="2" t="s">
        <v>71</v>
      </c>
      <c r="B5" s="3">
        <v>45579</v>
      </c>
      <c r="D5" s="21" t="s">
        <v>159</v>
      </c>
    </row>
    <row r="6" spans="1:12" x14ac:dyDescent="0.25">
      <c r="A6" s="2" t="s">
        <v>72</v>
      </c>
      <c r="B6" s="2">
        <v>1.0043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20</v>
      </c>
      <c r="C10" s="72"/>
      <c r="D10" s="72"/>
      <c r="F10" s="72">
        <v>100</v>
      </c>
      <c r="G10" s="72"/>
      <c r="H10" s="72"/>
      <c r="J10" s="72">
        <v>200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1.9099999999999999E-2</v>
      </c>
      <c r="C14" s="5">
        <f t="shared" ref="C14:C23" si="0">(B14+B$7)*B$6*1000</f>
        <v>19.182129999999997</v>
      </c>
      <c r="F14" s="1">
        <v>9.6000000000000002E-2</v>
      </c>
      <c r="G14" s="5">
        <f t="shared" ref="G14:G23" si="1">(F14+B$7)*B$6*1000</f>
        <v>96.41279999999999</v>
      </c>
      <c r="J14" s="1">
        <v>0.1953</v>
      </c>
      <c r="K14" s="5">
        <f t="shared" ref="K14:K23" si="2">(J14+B$7)*B$6*1000</f>
        <v>196.13979</v>
      </c>
    </row>
    <row r="15" spans="1:12" x14ac:dyDescent="0.25">
      <c r="A15" s="1" t="s">
        <v>79</v>
      </c>
      <c r="B15" s="1">
        <v>2.0400000000000001E-2</v>
      </c>
      <c r="C15" s="5">
        <f t="shared" si="0"/>
        <v>20.487719999999999</v>
      </c>
      <c r="F15" s="1">
        <v>9.6299999999999997E-2</v>
      </c>
      <c r="G15" s="5">
        <f t="shared" si="1"/>
        <v>96.714089999999985</v>
      </c>
      <c r="J15" s="1">
        <v>0.1966</v>
      </c>
      <c r="K15" s="5">
        <f t="shared" si="2"/>
        <v>197.44538</v>
      </c>
    </row>
    <row r="16" spans="1:12" x14ac:dyDescent="0.25">
      <c r="A16" s="1" t="s">
        <v>80</v>
      </c>
      <c r="B16" s="1">
        <v>1.9400000000000001E-2</v>
      </c>
      <c r="C16" s="5">
        <f t="shared" si="0"/>
        <v>19.483420000000002</v>
      </c>
      <c r="F16" s="1">
        <v>9.6500000000000002E-2</v>
      </c>
      <c r="G16" s="5">
        <f t="shared" si="1"/>
        <v>96.914950000000005</v>
      </c>
      <c r="J16" s="1">
        <v>0.19620000000000001</v>
      </c>
      <c r="K16" s="5">
        <f t="shared" si="2"/>
        <v>197.04366000000002</v>
      </c>
    </row>
    <row r="17" spans="1:13" x14ac:dyDescent="0.25">
      <c r="A17" s="1" t="s">
        <v>81</v>
      </c>
      <c r="B17" s="1">
        <v>2.07E-2</v>
      </c>
      <c r="C17" s="5">
        <f t="shared" si="0"/>
        <v>20.789010000000001</v>
      </c>
      <c r="F17" s="1">
        <v>9.5799999999999996E-2</v>
      </c>
      <c r="G17" s="5">
        <f t="shared" si="1"/>
        <v>96.211939999999998</v>
      </c>
      <c r="J17" s="1">
        <v>0.19639999999999999</v>
      </c>
      <c r="K17" s="5">
        <f t="shared" si="2"/>
        <v>197.24451999999997</v>
      </c>
    </row>
    <row r="18" spans="1:13" x14ac:dyDescent="0.25">
      <c r="A18" s="1" t="s">
        <v>82</v>
      </c>
      <c r="B18" s="1">
        <v>2.0199999999999999E-2</v>
      </c>
      <c r="C18" s="5">
        <f t="shared" si="0"/>
        <v>20.286860000000001</v>
      </c>
      <c r="F18" s="1">
        <v>9.6500000000000002E-2</v>
      </c>
      <c r="G18" s="5">
        <f t="shared" si="1"/>
        <v>96.914950000000005</v>
      </c>
      <c r="J18" s="1">
        <v>0.1976</v>
      </c>
      <c r="K18" s="5">
        <f t="shared" si="2"/>
        <v>198.44968</v>
      </c>
    </row>
    <row r="19" spans="1:13" x14ac:dyDescent="0.25">
      <c r="A19" s="1" t="s">
        <v>83</v>
      </c>
      <c r="B19" s="1">
        <v>2.01E-2</v>
      </c>
      <c r="C19" s="5">
        <f t="shared" si="0"/>
        <v>20.186429999999998</v>
      </c>
      <c r="F19" s="11">
        <v>9.6299999999999997E-2</v>
      </c>
      <c r="G19" s="5">
        <f t="shared" si="1"/>
        <v>96.714089999999985</v>
      </c>
      <c r="J19" s="1">
        <v>0.19750000000000001</v>
      </c>
      <c r="K19" s="5">
        <f t="shared" si="2"/>
        <v>198.34925000000001</v>
      </c>
    </row>
    <row r="20" spans="1:13" x14ac:dyDescent="0.25">
      <c r="A20" s="1" t="s">
        <v>84</v>
      </c>
      <c r="B20" s="1">
        <v>1.9800000000000002E-2</v>
      </c>
      <c r="C20" s="5">
        <f t="shared" si="0"/>
        <v>19.885140000000003</v>
      </c>
      <c r="F20" s="1">
        <v>9.64E-2</v>
      </c>
      <c r="G20" s="5">
        <f t="shared" si="1"/>
        <v>96.814520000000002</v>
      </c>
      <c r="J20" s="1">
        <v>0.19789999999999999</v>
      </c>
      <c r="K20" s="5">
        <f t="shared" si="2"/>
        <v>198.75097</v>
      </c>
    </row>
    <row r="21" spans="1:13" x14ac:dyDescent="0.25">
      <c r="A21" s="1" t="s">
        <v>85</v>
      </c>
      <c r="B21" s="1">
        <v>2.0400000000000001E-2</v>
      </c>
      <c r="C21" s="5">
        <f t="shared" si="0"/>
        <v>20.487719999999999</v>
      </c>
      <c r="F21" s="1">
        <v>9.6199999999999994E-2</v>
      </c>
      <c r="G21" s="5">
        <f t="shared" si="1"/>
        <v>96.613659999999996</v>
      </c>
      <c r="J21" s="1">
        <v>0.1978</v>
      </c>
      <c r="K21" s="5">
        <f t="shared" si="2"/>
        <v>198.65053999999998</v>
      </c>
    </row>
    <row r="22" spans="1:13" x14ac:dyDescent="0.25">
      <c r="A22" s="1" t="s">
        <v>86</v>
      </c>
      <c r="B22" s="1">
        <v>2.06E-2</v>
      </c>
      <c r="C22" s="5">
        <f t="shared" si="0"/>
        <v>20.688579999999998</v>
      </c>
      <c r="F22" s="1">
        <v>9.6100000000000005E-2</v>
      </c>
      <c r="G22" s="5">
        <f t="shared" si="1"/>
        <v>96.513230000000007</v>
      </c>
      <c r="J22" s="1">
        <v>0.19739999999999999</v>
      </c>
      <c r="K22" s="5">
        <f t="shared" si="2"/>
        <v>198.24881999999999</v>
      </c>
    </row>
    <row r="23" spans="1:13" x14ac:dyDescent="0.25">
      <c r="A23" s="1" t="s">
        <v>87</v>
      </c>
      <c r="B23" s="1">
        <v>2.01E-2</v>
      </c>
      <c r="C23" s="5">
        <f t="shared" si="0"/>
        <v>20.186429999999998</v>
      </c>
      <c r="F23" s="1">
        <v>9.6699999999999994E-2</v>
      </c>
      <c r="G23" s="5">
        <f t="shared" si="1"/>
        <v>97.115809999999996</v>
      </c>
      <c r="J23" s="1">
        <v>0.19789999999999999</v>
      </c>
      <c r="K23" s="5">
        <f t="shared" si="2"/>
        <v>198.75097</v>
      </c>
    </row>
    <row r="26" spans="1:13" x14ac:dyDescent="0.25">
      <c r="A26" s="17" t="s">
        <v>88</v>
      </c>
      <c r="C26" s="7">
        <f>SUM(C14:C23)/10</f>
        <v>20.166344000000002</v>
      </c>
      <c r="D26" s="1" t="s">
        <v>89</v>
      </c>
      <c r="G26" s="7">
        <f>SUM(G14:G23)/10</f>
        <v>96.694003999999993</v>
      </c>
      <c r="H26" s="1" t="s">
        <v>89</v>
      </c>
      <c r="K26" s="7">
        <f>SUM(K14:K23)/10</f>
        <v>197.90735799999999</v>
      </c>
      <c r="L26" s="1" t="s">
        <v>89</v>
      </c>
    </row>
    <row r="27" spans="1:13" x14ac:dyDescent="0.25">
      <c r="A27" s="17" t="s">
        <v>90</v>
      </c>
      <c r="C27" s="7">
        <f>B10-C26</f>
        <v>-0.16634400000000227</v>
      </c>
      <c r="D27" s="14">
        <v>0.2</v>
      </c>
      <c r="E27" s="1" t="s">
        <v>6</v>
      </c>
      <c r="G27" s="7">
        <f>F10-G26</f>
        <v>3.3059960000000075</v>
      </c>
      <c r="H27" s="18">
        <v>0.8</v>
      </c>
      <c r="I27" s="1" t="s">
        <v>6</v>
      </c>
      <c r="K27" s="7">
        <f>J10-K26</f>
        <v>2.0926420000000121</v>
      </c>
      <c r="L27" s="18">
        <v>1.6</v>
      </c>
      <c r="M27" s="1" t="s">
        <v>6</v>
      </c>
    </row>
    <row r="28" spans="1:13" x14ac:dyDescent="0.25">
      <c r="A28" s="17" t="s">
        <v>90</v>
      </c>
      <c r="C28" s="7">
        <f>ABS((B10-C26)/B10)*100</f>
        <v>0.83172000000001134</v>
      </c>
      <c r="D28" s="14">
        <v>1</v>
      </c>
      <c r="E28" s="1" t="s">
        <v>91</v>
      </c>
      <c r="G28" s="7">
        <f>ABS((F10-G26)/F10)*100</f>
        <v>3.3059960000000075</v>
      </c>
      <c r="H28" s="18">
        <v>0.8</v>
      </c>
      <c r="I28" s="1" t="s">
        <v>91</v>
      </c>
      <c r="K28" s="7">
        <f>ABS((J10-K26)/J10)*100</f>
        <v>1.0463210000000061</v>
      </c>
      <c r="L28" s="18">
        <v>0.08</v>
      </c>
      <c r="M28" s="1" t="s">
        <v>91</v>
      </c>
    </row>
    <row r="29" spans="1:13" x14ac:dyDescent="0.25">
      <c r="A29" s="17" t="s">
        <v>92</v>
      </c>
      <c r="C29" s="7">
        <f>STDEV(C14:C23)</f>
        <v>0.51601868315013544</v>
      </c>
      <c r="D29" s="18">
        <v>0.1</v>
      </c>
      <c r="E29" s="1" t="s">
        <v>6</v>
      </c>
      <c r="G29" s="7">
        <f>STDEV(G14,G15,G16,G17,G18,G19,G20,G21,G22,G23)</f>
        <v>0.26697510488183585</v>
      </c>
      <c r="H29" s="15">
        <v>0.3</v>
      </c>
      <c r="I29" s="1" t="s">
        <v>6</v>
      </c>
      <c r="K29" s="7">
        <f>STDEV(K14,K15,K16,K17,K18,K19,K20,K21,K22,K23)</f>
        <v>0.88848864455695886</v>
      </c>
      <c r="L29" s="18">
        <v>0.6</v>
      </c>
      <c r="M29" s="1" t="s">
        <v>6</v>
      </c>
    </row>
    <row r="30" spans="1:13" x14ac:dyDescent="0.25">
      <c r="A30" s="17" t="s">
        <v>93</v>
      </c>
      <c r="C30" s="10">
        <f>C29*100/C26</f>
        <v>2.5588112706504234</v>
      </c>
      <c r="D30" s="18">
        <v>0.5</v>
      </c>
      <c r="E30" s="1" t="s">
        <v>91</v>
      </c>
      <c r="G30" s="10">
        <f>G29*100/G26</f>
        <v>0.27610306103554866</v>
      </c>
      <c r="H30" s="15">
        <v>0.3</v>
      </c>
      <c r="I30" s="1" t="s">
        <v>91</v>
      </c>
      <c r="K30" s="10">
        <f>K29*100/K26</f>
        <v>0.44894169349527618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5" sqref="B5"/>
    </sheetView>
  </sheetViews>
  <sheetFormatPr defaultColWidth="11.5703125" defaultRowHeight="15" x14ac:dyDescent="0.2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 x14ac:dyDescent="0.25">
      <c r="A1"/>
      <c r="B1"/>
    </row>
    <row r="2" spans="1:4" x14ac:dyDescent="0.25">
      <c r="A2" s="2" t="s">
        <v>66</v>
      </c>
      <c r="B2" s="2" t="s">
        <v>103</v>
      </c>
    </row>
    <row r="3" spans="1:4" x14ac:dyDescent="0.25">
      <c r="A3" s="2" t="s">
        <v>68</v>
      </c>
      <c r="B3" s="2" t="s">
        <v>104</v>
      </c>
    </row>
    <row r="4" spans="1:4" x14ac:dyDescent="0.25">
      <c r="A4" s="2" t="s">
        <v>69</v>
      </c>
      <c r="B4" s="2">
        <v>20</v>
      </c>
    </row>
    <row r="5" spans="1:4" x14ac:dyDescent="0.25">
      <c r="A5" s="2" t="s">
        <v>71</v>
      </c>
      <c r="B5" s="3">
        <v>45334</v>
      </c>
      <c r="D5" s="21" t="s">
        <v>105</v>
      </c>
    </row>
    <row r="6" spans="1:4" x14ac:dyDescent="0.25">
      <c r="A6" s="2" t="s">
        <v>72</v>
      </c>
      <c r="B6" s="2">
        <v>1.0034000000000001</v>
      </c>
    </row>
    <row r="7" spans="1:4" x14ac:dyDescent="0.25">
      <c r="A7" s="2" t="s">
        <v>73</v>
      </c>
      <c r="B7" s="2">
        <v>0</v>
      </c>
    </row>
    <row r="10" spans="1:4" x14ac:dyDescent="0.25">
      <c r="A10" s="1" t="s">
        <v>74</v>
      </c>
      <c r="B10" s="72">
        <v>20</v>
      </c>
      <c r="C10" s="72"/>
      <c r="D10" s="72"/>
    </row>
    <row r="12" spans="1:4" x14ac:dyDescent="0.25">
      <c r="B12" s="1" t="s">
        <v>75</v>
      </c>
      <c r="C12" s="1" t="s">
        <v>76</v>
      </c>
      <c r="D12" s="1" t="s">
        <v>77</v>
      </c>
    </row>
    <row r="14" spans="1:4" x14ac:dyDescent="0.25">
      <c r="A14" s="1" t="s">
        <v>78</v>
      </c>
      <c r="B14" s="22"/>
      <c r="C14" s="5"/>
    </row>
    <row r="15" spans="1:4" x14ac:dyDescent="0.25">
      <c r="A15" s="1" t="s">
        <v>79</v>
      </c>
      <c r="B15" s="22"/>
      <c r="C15" s="5"/>
    </row>
    <row r="16" spans="1:4" x14ac:dyDescent="0.25">
      <c r="A16" s="1" t="s">
        <v>80</v>
      </c>
      <c r="B16" s="22"/>
      <c r="C16" s="5"/>
    </row>
    <row r="17" spans="1:5" x14ac:dyDescent="0.25">
      <c r="A17" s="1" t="s">
        <v>81</v>
      </c>
      <c r="B17" s="22"/>
      <c r="C17" s="5"/>
    </row>
    <row r="18" spans="1:5" x14ac:dyDescent="0.25">
      <c r="A18" s="1" t="s">
        <v>82</v>
      </c>
      <c r="B18" s="22"/>
      <c r="C18" s="5"/>
    </row>
    <row r="19" spans="1:5" x14ac:dyDescent="0.25">
      <c r="A19" s="1" t="s">
        <v>83</v>
      </c>
      <c r="B19" s="22"/>
      <c r="C19" s="5"/>
    </row>
    <row r="20" spans="1:5" x14ac:dyDescent="0.25">
      <c r="A20" s="1" t="s">
        <v>84</v>
      </c>
      <c r="B20" s="22"/>
      <c r="C20" s="5"/>
    </row>
    <row r="21" spans="1:5" x14ac:dyDescent="0.25">
      <c r="A21" s="1" t="s">
        <v>85</v>
      </c>
      <c r="B21" s="22"/>
      <c r="C21" s="5"/>
    </row>
    <row r="22" spans="1:5" x14ac:dyDescent="0.25">
      <c r="A22" s="1" t="s">
        <v>86</v>
      </c>
      <c r="B22" s="22"/>
      <c r="C22" s="5"/>
    </row>
    <row r="23" spans="1:5" x14ac:dyDescent="0.25">
      <c r="A23" s="1" t="s">
        <v>87</v>
      </c>
      <c r="B23" s="22"/>
      <c r="C23" s="5"/>
    </row>
    <row r="26" spans="1:5" x14ac:dyDescent="0.25">
      <c r="A26" s="17" t="s">
        <v>88</v>
      </c>
      <c r="C26" s="7" t="e">
        <f>AVERAGE(C14:C23)</f>
        <v>#DIV/0!</v>
      </c>
      <c r="D26" s="1" t="s">
        <v>89</v>
      </c>
    </row>
    <row r="27" spans="1:5" x14ac:dyDescent="0.25">
      <c r="A27" s="17" t="s">
        <v>96</v>
      </c>
      <c r="C27" s="7" t="e">
        <f>B10-C26</f>
        <v>#DIV/0!</v>
      </c>
      <c r="D27" s="18">
        <v>0.2</v>
      </c>
      <c r="E27" s="1" t="s">
        <v>6</v>
      </c>
    </row>
    <row r="28" spans="1:5" x14ac:dyDescent="0.2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 x14ac:dyDescent="0.25">
      <c r="A29" s="17" t="s">
        <v>92</v>
      </c>
      <c r="C29" s="7" t="e">
        <f>STDEV(C14:C23)</f>
        <v>#DIV/0!</v>
      </c>
      <c r="D29" s="18">
        <v>0.1</v>
      </c>
      <c r="E29" s="1" t="s">
        <v>6</v>
      </c>
    </row>
    <row r="30" spans="1:5" x14ac:dyDescent="0.2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5" sqref="D5"/>
    </sheetView>
  </sheetViews>
  <sheetFormatPr defaultColWidth="11.5703125" defaultRowHeight="15" x14ac:dyDescent="0.25"/>
  <cols>
    <col min="1" max="1" width="18.42578125" style="1" customWidth="1"/>
    <col min="2" max="16384" width="11.5703125" style="1"/>
  </cols>
  <sheetData>
    <row r="1" spans="1:12" x14ac:dyDescent="0.25">
      <c r="A1"/>
      <c r="B1"/>
    </row>
    <row r="2" spans="1:12" x14ac:dyDescent="0.25">
      <c r="A2" s="2" t="s">
        <v>66</v>
      </c>
      <c r="B2" s="2" t="s">
        <v>101</v>
      </c>
    </row>
    <row r="3" spans="1:12" x14ac:dyDescent="0.25">
      <c r="A3" s="2" t="s">
        <v>68</v>
      </c>
      <c r="B3" s="2" t="s">
        <v>106</v>
      </c>
    </row>
    <row r="4" spans="1:12" x14ac:dyDescent="0.25">
      <c r="A4" s="2" t="s">
        <v>69</v>
      </c>
      <c r="B4" s="13" t="s">
        <v>25</v>
      </c>
      <c r="D4" s="21" t="s">
        <v>107</v>
      </c>
    </row>
    <row r="5" spans="1:12" x14ac:dyDescent="0.25">
      <c r="A5" s="2" t="s">
        <v>71</v>
      </c>
      <c r="B5" s="3">
        <v>45569</v>
      </c>
    </row>
    <row r="6" spans="1:12" x14ac:dyDescent="0.25">
      <c r="A6" s="2" t="s">
        <v>72</v>
      </c>
      <c r="B6" s="2">
        <v>1.0044</v>
      </c>
    </row>
    <row r="7" spans="1:12" x14ac:dyDescent="0.25">
      <c r="A7" s="2" t="s">
        <v>73</v>
      </c>
      <c r="B7" s="2">
        <v>0</v>
      </c>
    </row>
    <row r="10" spans="1:12" x14ac:dyDescent="0.25">
      <c r="A10" s="1" t="s">
        <v>74</v>
      </c>
      <c r="B10" s="72">
        <v>2</v>
      </c>
      <c r="C10" s="72"/>
      <c r="D10" s="72"/>
      <c r="F10" s="72">
        <v>10</v>
      </c>
      <c r="G10" s="72"/>
      <c r="H10" s="72"/>
      <c r="J10" s="72">
        <v>20</v>
      </c>
      <c r="K10" s="72"/>
      <c r="L10" s="72"/>
    </row>
    <row r="12" spans="1:12" x14ac:dyDescent="0.25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 x14ac:dyDescent="0.25">
      <c r="A14" s="1" t="s">
        <v>78</v>
      </c>
      <c r="B14" s="1">
        <v>2.3999999999999998E-3</v>
      </c>
      <c r="C14" s="5">
        <f t="shared" ref="C14:C23" si="0">(B14+B$7)*B$6*1000</f>
        <v>2.4105599999999994</v>
      </c>
      <c r="F14" s="1">
        <v>9.5999999999999992E-3</v>
      </c>
      <c r="G14" s="5">
        <f t="shared" ref="G14:G23" si="1">(F14+B$7)*B$6*1000</f>
        <v>9.6422399999999975</v>
      </c>
      <c r="J14" s="1">
        <v>2.0500000000000001E-2</v>
      </c>
      <c r="K14" s="5">
        <f t="shared" ref="K14:K23" si="2">(J14+B$7)*B$6*1000</f>
        <v>20.590199999999999</v>
      </c>
    </row>
    <row r="15" spans="1:12" x14ac:dyDescent="0.25">
      <c r="A15" s="1" t="s">
        <v>79</v>
      </c>
      <c r="B15" s="1">
        <v>1.9E-3</v>
      </c>
      <c r="C15" s="5">
        <f t="shared" si="0"/>
        <v>1.9083600000000001</v>
      </c>
      <c r="F15" s="1">
        <v>9.4000000000000004E-3</v>
      </c>
      <c r="G15" s="5">
        <f t="shared" si="1"/>
        <v>9.4413599999999995</v>
      </c>
      <c r="J15" s="1">
        <v>2.01E-2</v>
      </c>
      <c r="K15" s="5">
        <f t="shared" si="2"/>
        <v>20.18844</v>
      </c>
    </row>
    <row r="16" spans="1:12" x14ac:dyDescent="0.25">
      <c r="A16" s="1" t="s">
        <v>80</v>
      </c>
      <c r="B16" s="1">
        <v>2.2000000000000001E-3</v>
      </c>
      <c r="C16" s="5">
        <f t="shared" si="0"/>
        <v>2.2096800000000001</v>
      </c>
      <c r="F16" s="1">
        <v>9.7000000000000003E-3</v>
      </c>
      <c r="G16" s="5">
        <f t="shared" si="1"/>
        <v>9.74268</v>
      </c>
      <c r="J16" s="1">
        <v>1.9300000000000001E-2</v>
      </c>
      <c r="K16" s="5">
        <f t="shared" si="2"/>
        <v>19.384920000000001</v>
      </c>
    </row>
    <row r="17" spans="1:12" x14ac:dyDescent="0.25">
      <c r="A17" s="1" t="s">
        <v>81</v>
      </c>
      <c r="B17" s="1">
        <v>2E-3</v>
      </c>
      <c r="C17" s="5">
        <f t="shared" si="0"/>
        <v>2.0087999999999999</v>
      </c>
      <c r="F17" s="1">
        <v>1.0999999999999999E-2</v>
      </c>
      <c r="G17" s="5">
        <f t="shared" si="1"/>
        <v>11.048399999999997</v>
      </c>
      <c r="J17" s="1">
        <v>1.9400000000000001E-2</v>
      </c>
      <c r="K17" s="5">
        <f t="shared" si="2"/>
        <v>19.48536</v>
      </c>
    </row>
    <row r="18" spans="1:12" x14ac:dyDescent="0.25">
      <c r="A18" s="1" t="s">
        <v>82</v>
      </c>
      <c r="B18" s="1">
        <v>1.9E-3</v>
      </c>
      <c r="C18" s="5">
        <f t="shared" si="0"/>
        <v>1.9083600000000001</v>
      </c>
      <c r="F18" s="1">
        <v>1.03E-2</v>
      </c>
      <c r="G18" s="5">
        <f t="shared" si="1"/>
        <v>10.345319999999999</v>
      </c>
      <c r="J18" s="1">
        <v>2.0199999999999999E-2</v>
      </c>
      <c r="K18" s="5">
        <f t="shared" si="2"/>
        <v>20.288879999999999</v>
      </c>
    </row>
    <row r="19" spans="1:12" x14ac:dyDescent="0.25">
      <c r="A19" s="1" t="s">
        <v>83</v>
      </c>
      <c r="B19" s="1">
        <v>2.2000000000000001E-3</v>
      </c>
      <c r="C19" s="5">
        <f t="shared" si="0"/>
        <v>2.2096800000000001</v>
      </c>
      <c r="F19" s="11">
        <v>1.03E-2</v>
      </c>
      <c r="G19" s="5">
        <f t="shared" si="1"/>
        <v>10.345319999999999</v>
      </c>
      <c r="J19" s="1">
        <v>1.9900000000000001E-2</v>
      </c>
      <c r="K19" s="5">
        <f t="shared" si="2"/>
        <v>19.987560000000002</v>
      </c>
    </row>
    <row r="20" spans="1:12" x14ac:dyDescent="0.25">
      <c r="A20" s="1" t="s">
        <v>84</v>
      </c>
      <c r="B20" s="1">
        <v>2E-3</v>
      </c>
      <c r="C20" s="5">
        <f t="shared" si="0"/>
        <v>2.0087999999999999</v>
      </c>
      <c r="F20" s="1">
        <v>0.01</v>
      </c>
      <c r="G20" s="5">
        <f t="shared" si="1"/>
        <v>10.043999999999999</v>
      </c>
      <c r="J20" s="1">
        <v>2.01E-2</v>
      </c>
      <c r="K20" s="5">
        <f t="shared" si="2"/>
        <v>20.18844</v>
      </c>
    </row>
    <row r="21" spans="1:12" x14ac:dyDescent="0.25">
      <c r="A21" s="1" t="s">
        <v>85</v>
      </c>
      <c r="B21" s="1">
        <v>2E-3</v>
      </c>
      <c r="C21" s="5">
        <f t="shared" si="0"/>
        <v>2.0087999999999999</v>
      </c>
      <c r="F21" s="1">
        <v>1.0200000000000001E-2</v>
      </c>
      <c r="G21" s="5">
        <f t="shared" si="1"/>
        <v>10.24488</v>
      </c>
      <c r="J21" s="1">
        <v>2.0400000000000001E-2</v>
      </c>
      <c r="K21" s="5">
        <f t="shared" si="2"/>
        <v>20.48976</v>
      </c>
    </row>
    <row r="22" spans="1:12" x14ac:dyDescent="0.25">
      <c r="A22" s="1" t="s">
        <v>86</v>
      </c>
      <c r="B22" s="1">
        <v>2.3999999999999998E-3</v>
      </c>
      <c r="C22" s="5">
        <f t="shared" si="0"/>
        <v>2.4105599999999994</v>
      </c>
      <c r="F22" s="1">
        <v>0.01</v>
      </c>
      <c r="G22" s="5">
        <f t="shared" si="1"/>
        <v>10.043999999999999</v>
      </c>
      <c r="J22" s="1">
        <v>2.0500000000000001E-2</v>
      </c>
      <c r="K22" s="5">
        <f t="shared" si="2"/>
        <v>20.590199999999999</v>
      </c>
    </row>
    <row r="23" spans="1:12" x14ac:dyDescent="0.25">
      <c r="A23" s="1" t="s">
        <v>87</v>
      </c>
      <c r="B23" s="1">
        <v>1.9E-3</v>
      </c>
      <c r="C23" s="5">
        <f t="shared" si="0"/>
        <v>1.9083600000000001</v>
      </c>
      <c r="F23" s="1">
        <v>1.01E-2</v>
      </c>
      <c r="G23" s="5">
        <f t="shared" si="1"/>
        <v>10.144439999999999</v>
      </c>
      <c r="J23" s="1">
        <v>2.06E-2</v>
      </c>
      <c r="K23" s="5">
        <f t="shared" si="2"/>
        <v>20.690639999999998</v>
      </c>
    </row>
    <row r="26" spans="1:12" x14ac:dyDescent="0.25">
      <c r="A26" s="1" t="s">
        <v>88</v>
      </c>
      <c r="C26" s="7">
        <f>SUM(C14:C23)/10</f>
        <v>2.0991960000000001</v>
      </c>
      <c r="G26" s="7">
        <f>SUM(G14:G23)/10</f>
        <v>10.104263999999999</v>
      </c>
      <c r="K26" s="7">
        <f>SUM(K14:K23)/10</f>
        <v>20.188440000000003</v>
      </c>
    </row>
    <row r="27" spans="1:12" x14ac:dyDescent="0.25">
      <c r="A27" s="1" t="s">
        <v>96</v>
      </c>
      <c r="C27" s="7">
        <f>2-C26</f>
        <v>-9.9196000000000062E-2</v>
      </c>
      <c r="D27" s="14" t="s">
        <v>26</v>
      </c>
      <c r="G27" s="7">
        <f>10-G26</f>
        <v>-0.1042639999999988</v>
      </c>
      <c r="H27" s="14" t="s">
        <v>26</v>
      </c>
      <c r="K27" s="7">
        <f>20-K26</f>
        <v>-0.18844000000000349</v>
      </c>
      <c r="L27" s="14" t="s">
        <v>26</v>
      </c>
    </row>
    <row r="28" spans="1:12" x14ac:dyDescent="0.25">
      <c r="A28" s="1" t="s">
        <v>92</v>
      </c>
      <c r="C28" s="7">
        <f>STDEV(C14,C15,C16,C17,C18,C19,C20,C21,C22,C23)</f>
        <v>0.1977871910918397</v>
      </c>
      <c r="D28" s="15" t="s">
        <v>15</v>
      </c>
      <c r="G28" s="7">
        <f>STDEV(G14,G15,G16,G17,G18,G19,G20,G21,G22,G23)</f>
        <v>0.44968014872795942</v>
      </c>
      <c r="H28" s="15" t="s">
        <v>15</v>
      </c>
      <c r="K28" s="7">
        <f>STDEV(K14,K15,K16,K17,K18,K19,K20,K21,K22,K23)</f>
        <v>0.45414481567006731</v>
      </c>
      <c r="L28" s="15" t="s">
        <v>15</v>
      </c>
    </row>
    <row r="29" spans="1:12" x14ac:dyDescent="0.25">
      <c r="A29" s="1" t="s">
        <v>93</v>
      </c>
      <c r="C29" s="10">
        <f>C28*100/C26</f>
        <v>9.4220449682564045</v>
      </c>
      <c r="D29" s="15" t="s">
        <v>15</v>
      </c>
      <c r="G29" s="10">
        <f>G28*100/G26</f>
        <v>4.4503998384044543</v>
      </c>
      <c r="H29" s="15" t="s">
        <v>15</v>
      </c>
      <c r="K29" s="10">
        <f>K28*100/K26</f>
        <v>2.2495290159619428</v>
      </c>
      <c r="L29" s="15" t="s">
        <v>15</v>
      </c>
    </row>
  </sheetData>
  <mergeCells count="3">
    <mergeCell ref="B10:D10"/>
    <mergeCell ref="F10:H10"/>
    <mergeCell ref="J10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42</vt:i4>
      </vt:variant>
    </vt:vector>
  </HeadingPairs>
  <TitlesOfParts>
    <vt:vector size="42" baseType="lpstr">
      <vt:lpstr>Σύνολο</vt:lpstr>
      <vt:lpstr>A2</vt:lpstr>
      <vt:lpstr>Βιοχ1</vt:lpstr>
      <vt:lpstr>Βιοχ2</vt:lpstr>
      <vt:lpstr>Βιοχ2 (2)</vt:lpstr>
      <vt:lpstr>Β2</vt:lpstr>
      <vt:lpstr>Βιοχ3</vt:lpstr>
      <vt:lpstr>Βιοχ4</vt:lpstr>
      <vt:lpstr>Βιοχ5</vt:lpstr>
      <vt:lpstr>Βιοχ6</vt:lpstr>
      <vt:lpstr>Βιοχ7</vt:lpstr>
      <vt:lpstr>Βιοχ8</vt:lpstr>
      <vt:lpstr>Βιοχ9</vt:lpstr>
      <vt:lpstr>Βιοχ10</vt:lpstr>
      <vt:lpstr>Βιοχ11</vt:lpstr>
      <vt:lpstr>Βιοχ12</vt:lpstr>
      <vt:lpstr>Βιοχ13</vt:lpstr>
      <vt:lpstr>Βιοχ14</vt:lpstr>
      <vt:lpstr>Βιοχ15</vt:lpstr>
      <vt:lpstr>Βιοχ15 (2)</vt:lpstr>
      <vt:lpstr>Βιοχ16</vt:lpstr>
      <vt:lpstr>Βιοχ16Ν</vt:lpstr>
      <vt:lpstr>Βιοχ17</vt:lpstr>
      <vt:lpstr>Βιοχ18</vt:lpstr>
      <vt:lpstr>Βιοχ20</vt:lpstr>
      <vt:lpstr>Βιοχ23</vt:lpstr>
      <vt:lpstr>Βιοχ24</vt:lpstr>
      <vt:lpstr>Βιοχ25</vt:lpstr>
      <vt:lpstr>Βιοχ25 (2)</vt:lpstr>
      <vt:lpstr>Βιοχ27</vt:lpstr>
      <vt:lpstr>Βιοχ28</vt:lpstr>
      <vt:lpstr>Βιοχ30</vt:lpstr>
      <vt:lpstr>Βιοχ31</vt:lpstr>
      <vt:lpstr>Βιοχ31 (Α2)</vt:lpstr>
      <vt:lpstr>Βιοχ37</vt:lpstr>
      <vt:lpstr>Βιοχ38</vt:lpstr>
      <vt:lpstr>Βιοχ39</vt:lpstr>
      <vt:lpstr>Βιοχ40</vt:lpstr>
      <vt:lpstr>Βιοχ41</vt:lpstr>
      <vt:lpstr>Βιοχ42</vt:lpstr>
      <vt:lpstr>Βιοχ49</vt:lpstr>
      <vt:lpstr>Βιοχ46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Πέτρος Καρκαλούσος</cp:lastModifiedBy>
  <cp:revision>4</cp:revision>
  <cp:lastPrinted>2025-02-25T08:23:12Z</cp:lastPrinted>
  <dcterms:created xsi:type="dcterms:W3CDTF">2024-06-19T11:42:36Z</dcterms:created>
  <dcterms:modified xsi:type="dcterms:W3CDTF">2025-06-10T07:57:28Z</dcterms:modified>
  <cp:category/>
  <cp:contentStatus/>
</cp:coreProperties>
</file>